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xlsBook"/>
  <bookViews>
    <workbookView xWindow="930" yWindow="300" windowWidth="13665" windowHeight="795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r:id="rId26"/>
    <sheet name="Форма 4.2.3 | Т-гор.вода" sheetId="628"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Т-гор.вода'!$M$26</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Т-гор.вода'!$M$18:$DH$29</definedName>
    <definedName name="checkCell_List06_5_double_date">'Форма 4.2.3 | Т-гор.вода'!$DI$18:$DI$29</definedName>
    <definedName name="checkCell_List06_5_unique_t">'Форма 4.2.3 | Т-гор.вода'!$M$18:$M$29</definedName>
    <definedName name="checkCell_List06_5_unique_t1">'Форма 4.2.3 | Т-гор.вода'!$DJ$18:$DJ$29</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4.7'!$D$10:$G$23</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Т-гор.вода'!$F$7:$I$13</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nnection_flag">Титульный!$F$38</definedName>
    <definedName name="CURRENT_DATE">TEHSHEET!$H$29</definedName>
    <definedName name="data_List11">'Форма 4.7'!$F$12:$G$23</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et_union_hor!$M$167</definedName>
    <definedName name="default_val_5">'Форма 4.2.3 | Т-гор.вода'!$M$24</definedName>
    <definedName name="default_val_6">et_union_hor!$M$108</definedName>
    <definedName name="DESCRIPTION_TERRITORY">REESTR_DS!$B$2:$B$3</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et_union_hor!$O$237:$V$242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et_union_hor!$O$103:$DG$108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et_union_hor!$O$124:$V$129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et_union_hor!$V$237:$V$250</definedName>
    <definedName name="et_pIns_List06_2_Period">et_union_hor!$V$49:$V$62</definedName>
    <definedName name="et_pIns_List06_3_i_Period">et_union_hor!$V$219:$V$232</definedName>
    <definedName name="et_pIns_List06_3_Period">et_union_hor!$V$67:$V$80</definedName>
    <definedName name="et_pIns_List06_4_Period">et_union_hor!$V$85:$V$98</definedName>
    <definedName name="et_pIns_List06_5_Period">et_union_hor!$DG$103:$DG$119</definedName>
    <definedName name="et_pIns_List06_6_Period">et_union_hor!$V$124:$V$137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REESTR_MO!$A$2:$D$464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DP">'Форма 4.2.3 | Т-гор.вода'!$11:$11</definedName>
    <definedName name="List06_5_MC">'Форма 4.2.3 | Т-гор.вода'!$O$18:$O$29</definedName>
    <definedName name="List06_5_MC2">'Форма 4.2.3 | Т-гор.вода'!$DG$18:$DG$29</definedName>
    <definedName name="List06_5_note">'Форма 4.2.3 | Т-гор.вода'!$DH$18:$DH$29</definedName>
    <definedName name="List06_5_Period">'Форма 4.2.3 | Т-гор.вода'!$O$18:$Z$29</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4.7'!$F$12:$F$23</definedName>
    <definedName name="List11_note">'Форма 4.7'!$G$10:$G$23</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4.7'!$E$12:$E$17</definedName>
    <definedName name="pCng_List11_2">'Форма 4.7'!$E$19:$E$20</definedName>
    <definedName name="pCng_List11_3">'Форма 4.7'!$E$22:$E$23</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Т-гор.вода'!$K$18:$K$29</definedName>
    <definedName name="pDel_List06_5_2">'Форма 4.2.3 | Т-гор.вода'!$J$18:$J$29</definedName>
    <definedName name="pDel_List06_5_3">'Форма 4.2.3 | Т-гор.вода'!$I$18:$I$29</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4.7'!$C$12:$C$17</definedName>
    <definedName name="pDel_List11_2">'Форма 4.7'!$C$19:$C$20</definedName>
    <definedName name="pDel_List11_3">'Форма 4.7'!$C$22:$C$23</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Т-гор.вода'!$DG$14:$DG$29</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4.7'!$E$17</definedName>
    <definedName name="pIns_List11_2">'Форма 4.7'!$E$20</definedName>
    <definedName name="pIns_List11_3">'Форма 4.7'!$E$23</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REESTR_ORG!$A$2:$J$174</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et_union_hor!$M$148</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5621"/>
</workbook>
</file>

<file path=xl/calcChain.xml><?xml version="1.0" encoding="utf-8"?>
<calcChain xmlns="http://schemas.openxmlformats.org/spreadsheetml/2006/main">
  <c r="A168" i="612" l="1"/>
  <c r="A169" i="612"/>
  <c r="A166" i="612"/>
  <c r="A167" i="612"/>
  <c r="A164" i="612"/>
  <c r="A165" i="612"/>
  <c r="A162" i="612"/>
  <c r="A163" i="612"/>
  <c r="O7" i="628"/>
  <c r="O8" i="628"/>
  <c r="O9" i="628"/>
  <c r="O10" i="628"/>
  <c r="O17" i="628"/>
  <c r="P17" i="628" s="1"/>
  <c r="Q17" i="628" s="1"/>
  <c r="R17" i="628" s="1"/>
  <c r="S17" i="628" s="1"/>
  <c r="T17" i="628" s="1"/>
  <c r="U17" i="628" s="1"/>
  <c r="V17" i="628" s="1"/>
  <c r="W17" i="628" s="1"/>
  <c r="X17" i="628" s="1"/>
  <c r="Z17" i="628" s="1"/>
  <c r="AA17" i="628" s="1"/>
  <c r="AB17" i="628" s="1"/>
  <c r="AC17" i="628" s="1"/>
  <c r="AD17" i="628" s="1"/>
  <c r="AE17" i="628" s="1"/>
  <c r="AF17" i="628" s="1"/>
  <c r="AG17" i="628" s="1"/>
  <c r="AH17" i="628" s="1"/>
  <c r="AI17" i="628" s="1"/>
  <c r="AJ17" i="628" s="1"/>
  <c r="AL17" i="628" s="1"/>
  <c r="AM17" i="628" s="1"/>
  <c r="AN17" i="628" s="1"/>
  <c r="AO17" i="628" s="1"/>
  <c r="AP17" i="628" s="1"/>
  <c r="AQ17" i="628" s="1"/>
  <c r="AR17" i="628" s="1"/>
  <c r="AS17" i="628" s="1"/>
  <c r="AT17" i="628" s="1"/>
  <c r="AU17" i="628" s="1"/>
  <c r="AV17" i="628" s="1"/>
  <c r="AX17" i="628" s="1"/>
  <c r="AY17" i="628" s="1"/>
  <c r="AZ17" i="628" s="1"/>
  <c r="BA17" i="628" s="1"/>
  <c r="BB17" i="628" s="1"/>
  <c r="BC17" i="628" s="1"/>
  <c r="BD17" i="628" s="1"/>
  <c r="BE17" i="628" s="1"/>
  <c r="BF17" i="628" s="1"/>
  <c r="BG17" i="628" s="1"/>
  <c r="BH17" i="628" s="1"/>
  <c r="BJ17" i="628" s="1"/>
  <c r="BK17" i="628" s="1"/>
  <c r="BL17" i="628" s="1"/>
  <c r="BM17" i="628" s="1"/>
  <c r="BN17" i="628" s="1"/>
  <c r="BO17" i="628" s="1"/>
  <c r="BP17" i="628" s="1"/>
  <c r="BQ17" i="628" s="1"/>
  <c r="BR17" i="628" s="1"/>
  <c r="BS17" i="628" s="1"/>
  <c r="BT17" i="628" s="1"/>
  <c r="BV17" i="628" s="1"/>
  <c r="BW17" i="628" s="1"/>
  <c r="BX17" i="628" s="1"/>
  <c r="BY17" i="628" s="1"/>
  <c r="BZ17" i="628" s="1"/>
  <c r="CA17" i="628" s="1"/>
  <c r="CB17" i="628" s="1"/>
  <c r="CC17" i="628" s="1"/>
  <c r="CD17" i="628" s="1"/>
  <c r="CE17" i="628" s="1"/>
  <c r="CF17" i="628" s="1"/>
  <c r="CH17" i="628" s="1"/>
  <c r="CI17" i="628" s="1"/>
  <c r="CJ17" i="628" s="1"/>
  <c r="CK17" i="628" s="1"/>
  <c r="CL17" i="628" s="1"/>
  <c r="CM17" i="628" s="1"/>
  <c r="CN17" i="628" s="1"/>
  <c r="CO17" i="628" s="1"/>
  <c r="CP17" i="628" s="1"/>
  <c r="CQ17" i="628" s="1"/>
  <c r="CR17" i="628" s="1"/>
  <c r="CT17" i="628" s="1"/>
  <c r="CU17" i="628" s="1"/>
  <c r="CV17" i="628" s="1"/>
  <c r="CW17" i="628" s="1"/>
  <c r="CX17" i="628" s="1"/>
  <c r="CY17" i="628" s="1"/>
  <c r="CZ17" i="628" s="1"/>
  <c r="DA17" i="628" s="1"/>
  <c r="DB17" i="628" s="1"/>
  <c r="DC17" i="628" s="1"/>
  <c r="DD17" i="628" s="1"/>
  <c r="DF17" i="628" s="1"/>
  <c r="DH17" i="628" s="1"/>
  <c r="L18" i="628"/>
  <c r="O18" i="628"/>
  <c r="L19" i="628"/>
  <c r="L20" i="628"/>
  <c r="L21" i="628"/>
  <c r="L23" i="628"/>
  <c r="DK24" i="628"/>
  <c r="DJ23" i="628"/>
  <c r="L24" i="628"/>
  <c r="V24" i="628"/>
  <c r="AH24" i="628"/>
  <c r="AT24" i="628"/>
  <c r="BF24" i="628"/>
  <c r="BR24" i="628"/>
  <c r="CD24" i="628"/>
  <c r="CP24" i="628"/>
  <c r="DB24" i="628"/>
  <c r="DI24" i="628"/>
  <c r="DL25" i="628"/>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DB119" i="471"/>
  <c r="DB109" i="471"/>
  <c r="CP119" i="471"/>
  <c r="CP109" i="471"/>
  <c r="CD119" i="471"/>
  <c r="CD109" i="471"/>
  <c r="BR119" i="471"/>
  <c r="BR109" i="471"/>
  <c r="BF119" i="471"/>
  <c r="BF109" i="471"/>
  <c r="AT119" i="471"/>
  <c r="AT109" i="471"/>
  <c r="AH119" i="471"/>
  <c r="AH109" i="471"/>
  <c r="H12" i="646" l="1"/>
  <c r="H11" i="646"/>
  <c r="H9" i="646"/>
  <c r="H8" i="646"/>
  <c r="H7" i="646"/>
  <c r="H12" i="622"/>
  <c r="H9" i="622"/>
  <c r="H8" i="622"/>
  <c r="H12" i="616"/>
  <c r="H9" i="616"/>
  <c r="H8" i="616"/>
  <c r="R14" i="601"/>
  <c r="H13" i="646" s="1"/>
  <c r="R13" i="601"/>
  <c r="R12" i="601"/>
  <c r="P12" i="601"/>
  <c r="F9" i="646"/>
  <c r="F13" i="646"/>
  <c r="F11" i="646"/>
  <c r="F10" i="646"/>
  <c r="F8" i="646"/>
  <c r="F12" i="646"/>
  <c r="M14" i="601"/>
  <c r="M13" i="601"/>
  <c r="M12" i="601"/>
  <c r="H13" i="616" l="1"/>
  <c r="H13" i="622"/>
  <c r="O7" i="627" l="1"/>
  <c r="O8" i="627"/>
  <c r="O9" i="627"/>
  <c r="O10" i="627"/>
  <c r="O17" i="627"/>
  <c r="P17" i="627" s="1"/>
  <c r="Q17" i="627" s="1"/>
  <c r="R17" i="627" s="1"/>
  <c r="S17" i="627" s="1"/>
  <c r="U17" i="627" s="1"/>
  <c r="V17" i="627" s="1"/>
  <c r="W17" i="627" s="1"/>
  <c r="Z24" i="627"/>
  <c r="Q25" i="627"/>
  <c r="B2" i="525"/>
  <c r="B3" i="525"/>
  <c r="E3" i="437"/>
  <c r="L19" i="627"/>
  <c r="L21" i="627"/>
  <c r="Y23" i="627"/>
  <c r="L23" i="627"/>
  <c r="X24" i="627"/>
  <c r="L20" i="627"/>
  <c r="L24" i="627"/>
  <c r="L18" i="627"/>
  <c r="O7" i="632" l="1"/>
  <c r="O8" i="632"/>
  <c r="O9" i="632"/>
  <c r="O10" i="632"/>
  <c r="O18" i="632"/>
  <c r="P18" i="632" s="1"/>
  <c r="Q18" i="632" s="1"/>
  <c r="R18" i="632" s="1"/>
  <c r="S18" i="632" s="1"/>
  <c r="T18" i="632" s="1"/>
  <c r="V18" i="632" s="1"/>
  <c r="X18" i="632" s="1"/>
  <c r="R24" i="632"/>
  <c r="L22" i="632"/>
  <c r="L23" i="632"/>
  <c r="L19" i="632"/>
  <c r="Y23" i="632"/>
  <c r="L20" i="632"/>
  <c r="L21" i="632"/>
  <c r="M12" i="550" l="1"/>
  <c r="Z250" i="471" l="1"/>
  <c r="Z249" i="471"/>
  <c r="Z248" i="471"/>
  <c r="Z247" i="471"/>
  <c r="Z246" i="471"/>
  <c r="Z245" i="471"/>
  <c r="Z244" i="471"/>
  <c r="Q244" i="471"/>
  <c r="Z243" i="471"/>
  <c r="Z242" i="471"/>
  <c r="Z241" i="471"/>
  <c r="Z240" i="471"/>
  <c r="Z239" i="471"/>
  <c r="Z238" i="471"/>
  <c r="Z237"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42" i="471"/>
  <c r="F13" i="643"/>
  <c r="L22" i="642"/>
  <c r="F9" i="643"/>
  <c r="F12" i="643"/>
  <c r="L241" i="471"/>
  <c r="L19" i="642"/>
  <c r="L240" i="471"/>
  <c r="L237" i="471"/>
  <c r="L21" i="642"/>
  <c r="F8" i="643"/>
  <c r="L24" i="642"/>
  <c r="L18" i="642"/>
  <c r="F11" i="643"/>
  <c r="L238" i="471"/>
  <c r="L20" i="642"/>
  <c r="L243" i="471"/>
  <c r="F10" i="643"/>
  <c r="L239" i="471"/>
  <c r="L23" i="642"/>
  <c r="X243" i="471"/>
  <c r="X24" i="642"/>
  <c r="V17" i="642" l="1"/>
  <c r="W17" i="642" s="1"/>
  <c r="H11" i="641" l="1"/>
  <c r="H7" i="641"/>
  <c r="Z232" i="471"/>
  <c r="Z231" i="471"/>
  <c r="Z230" i="471"/>
  <c r="Z229" i="471"/>
  <c r="Z228" i="471"/>
  <c r="Z227" i="471"/>
  <c r="Z226" i="471"/>
  <c r="Q226" i="471"/>
  <c r="Z225" i="471"/>
  <c r="Z224" i="471"/>
  <c r="Z223" i="471"/>
  <c r="Z222" i="471"/>
  <c r="Z221" i="471"/>
  <c r="Z220" i="471"/>
  <c r="Z219"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5" i="640"/>
  <c r="L223" i="471"/>
  <c r="L221" i="471"/>
  <c r="L22" i="640"/>
  <c r="L26" i="640"/>
  <c r="L220" i="471"/>
  <c r="L224" i="471"/>
  <c r="X225" i="471"/>
  <c r="F8" i="641"/>
  <c r="L225" i="471"/>
  <c r="L24" i="640"/>
  <c r="F11" i="641"/>
  <c r="L20" i="640"/>
  <c r="L222" i="471"/>
  <c r="F10" i="641"/>
  <c r="L219" i="471"/>
  <c r="L23" i="640"/>
  <c r="F13" i="641"/>
  <c r="X26" i="640"/>
  <c r="F12" i="641"/>
  <c r="F9" i="641"/>
  <c r="L21" i="640"/>
  <c r="V19" i="640" l="1"/>
  <c r="W19" i="640" s="1"/>
  <c r="AA197" i="471" l="1"/>
  <c r="AI196" i="471"/>
  <c r="R183" i="471"/>
  <c r="V119" i="471"/>
  <c r="DL110" i="471"/>
  <c r="DK109" i="471"/>
  <c r="V109" i="471"/>
  <c r="Q149" i="471"/>
  <c r="Z148" i="471"/>
  <c r="Q131" i="471"/>
  <c r="Z130" i="471"/>
  <c r="Q92" i="471"/>
  <c r="Z91" i="471"/>
  <c r="Q167" i="471"/>
  <c r="Z166" i="471"/>
  <c r="AA165"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7" i="630"/>
  <c r="P17" i="630" s="1"/>
  <c r="Q17" i="630" s="1"/>
  <c r="R17" i="630" s="1"/>
  <c r="S17" i="630" s="1"/>
  <c r="U17" i="630" s="1"/>
  <c r="V17" i="630" s="1"/>
  <c r="O10" i="630"/>
  <c r="O9" i="630"/>
  <c r="O8" i="630"/>
  <c r="O7" i="630"/>
  <c r="O10" i="629"/>
  <c r="O9" i="629"/>
  <c r="O8" i="629"/>
  <c r="O7" i="629"/>
  <c r="L36" i="471"/>
  <c r="F11" i="638"/>
  <c r="L182" i="471"/>
  <c r="L33" i="471"/>
  <c r="F12" i="637"/>
  <c r="L166" i="471"/>
  <c r="L145" i="471"/>
  <c r="X37" i="471"/>
  <c r="F10" i="637"/>
  <c r="F11" i="636"/>
  <c r="F10" i="638"/>
  <c r="L180" i="471"/>
  <c r="L91" i="471"/>
  <c r="L193" i="471"/>
  <c r="L129" i="471"/>
  <c r="L106" i="471"/>
  <c r="F8" i="638"/>
  <c r="L68" i="471"/>
  <c r="F8" i="635"/>
  <c r="F13" i="634"/>
  <c r="X55" i="471"/>
  <c r="F11" i="634"/>
  <c r="L181" i="471"/>
  <c r="L127" i="471"/>
  <c r="L104" i="471"/>
  <c r="L32" i="471"/>
  <c r="F8" i="636"/>
  <c r="L85" i="471"/>
  <c r="F12" i="634"/>
  <c r="L165" i="471"/>
  <c r="L103" i="471"/>
  <c r="F10" i="639"/>
  <c r="F11" i="639"/>
  <c r="F11" i="637"/>
  <c r="Y147" i="471"/>
  <c r="L71" i="471"/>
  <c r="X130" i="471"/>
  <c r="L162" i="471"/>
  <c r="AH196" i="471"/>
  <c r="F12" i="636"/>
  <c r="L87" i="471"/>
  <c r="L55" i="471"/>
  <c r="L192" i="471"/>
  <c r="L69" i="471"/>
  <c r="L108" i="471"/>
  <c r="L34" i="471"/>
  <c r="F8" i="634"/>
  <c r="F13" i="638"/>
  <c r="F9" i="637"/>
  <c r="L130" i="471"/>
  <c r="L179" i="471"/>
  <c r="L178" i="471"/>
  <c r="F13" i="639"/>
  <c r="L105" i="471"/>
  <c r="L194" i="471"/>
  <c r="L163" i="471"/>
  <c r="F9" i="638"/>
  <c r="F13" i="637"/>
  <c r="L119" i="471"/>
  <c r="L148" i="471"/>
  <c r="L147" i="471"/>
  <c r="Y182" i="471"/>
  <c r="L196" i="471"/>
  <c r="F8" i="639"/>
  <c r="F10" i="635"/>
  <c r="F12" i="639"/>
  <c r="L51" i="471"/>
  <c r="X148" i="471"/>
  <c r="Y129" i="471"/>
  <c r="Y165" i="471"/>
  <c r="L195" i="471"/>
  <c r="L124" i="471"/>
  <c r="L70" i="471"/>
  <c r="L88" i="471"/>
  <c r="F13" i="635"/>
  <c r="L35" i="471"/>
  <c r="L109" i="471"/>
  <c r="L67" i="471"/>
  <c r="L143" i="471"/>
  <c r="L52" i="471"/>
  <c r="L90" i="471"/>
  <c r="Y90" i="471"/>
  <c r="L86" i="471"/>
  <c r="L53" i="471"/>
  <c r="L72" i="471"/>
  <c r="F9" i="634"/>
  <c r="F12" i="635"/>
  <c r="F10" i="636"/>
  <c r="L50" i="471"/>
  <c r="L73" i="471"/>
  <c r="L161" i="471"/>
  <c r="L160" i="471"/>
  <c r="F9" i="635"/>
  <c r="F8" i="637"/>
  <c r="F9" i="636"/>
  <c r="L37" i="471"/>
  <c r="L126" i="471"/>
  <c r="F9" i="639"/>
  <c r="F13" i="636"/>
  <c r="L54" i="471"/>
  <c r="X91" i="471"/>
  <c r="L144" i="471"/>
  <c r="F10" i="634"/>
  <c r="DJ108" i="471"/>
  <c r="F12" i="638"/>
  <c r="L49" i="471"/>
  <c r="X73" i="471"/>
  <c r="L164" i="471"/>
  <c r="L142" i="471"/>
  <c r="X166" i="471"/>
  <c r="L31" i="471"/>
  <c r="L125" i="471"/>
  <c r="F11" i="635"/>
  <c r="DI119" i="471"/>
  <c r="DI109"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19" i="625"/>
  <c r="L23" i="624"/>
  <c r="L20" i="626"/>
  <c r="L21" i="625"/>
  <c r="X24" i="625"/>
  <c r="L22" i="625"/>
  <c r="L22" i="624"/>
  <c r="L24" i="625"/>
  <c r="L23" i="625"/>
  <c r="L26" i="626"/>
  <c r="L23" i="626"/>
  <c r="L20" i="624"/>
  <c r="L22" i="626"/>
  <c r="L20" i="625"/>
  <c r="L18" i="625"/>
  <c r="L19" i="624"/>
  <c r="L18" i="624"/>
  <c r="L25" i="626"/>
  <c r="L21" i="626"/>
  <c r="X26" i="626"/>
  <c r="X24" i="624"/>
  <c r="L24" i="626"/>
  <c r="L24"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1"/>
  <c r="L23" i="630"/>
  <c r="L21" i="631"/>
  <c r="L19" i="633"/>
  <c r="L24" i="631"/>
  <c r="AH23" i="633"/>
  <c r="L20" i="630"/>
  <c r="L23" i="633"/>
  <c r="L19" i="631"/>
  <c r="L20" i="633"/>
  <c r="L21" i="633"/>
  <c r="Y23" i="630"/>
  <c r="L18" i="631"/>
  <c r="L24" i="630"/>
  <c r="L22" i="631"/>
  <c r="L20" i="631"/>
  <c r="X24" i="630"/>
  <c r="L23" i="631"/>
  <c r="L18" i="630"/>
  <c r="L22" i="633"/>
  <c r="L21" i="630"/>
  <c r="X24" i="631"/>
  <c r="L19" i="630"/>
  <c r="AG18" i="633" l="1"/>
  <c r="U17" i="631"/>
  <c r="Q25" i="629"/>
  <c r="Z24" i="629"/>
  <c r="O17" i="629"/>
  <c r="P17" i="629" s="1"/>
  <c r="Q17" i="629" s="1"/>
  <c r="R17" i="629" s="1"/>
  <c r="L24" i="629"/>
  <c r="L21" i="629"/>
  <c r="L18" i="629"/>
  <c r="X24" i="629"/>
  <c r="L20" i="629"/>
  <c r="Y23" i="629"/>
  <c r="L23" i="629"/>
  <c r="L19" i="629"/>
  <c r="E2" i="437"/>
  <c r="V17" i="631" l="1"/>
  <c r="W17" i="631" s="1"/>
  <c r="S17" i="629"/>
  <c r="U17" i="629" s="1"/>
  <c r="V17" i="629" s="1"/>
  <c r="W17" i="629" s="1"/>
  <c r="M291" i="471" l="1"/>
  <c r="R306" i="471"/>
  <c r="H11" i="622"/>
  <c r="H7" i="622"/>
  <c r="P296" i="471"/>
  <c r="R301" i="471"/>
  <c r="R296" i="471"/>
  <c r="H11" i="618"/>
  <c r="H7" i="618"/>
  <c r="H11" i="617"/>
  <c r="H7" i="617"/>
  <c r="H11" i="616"/>
  <c r="H7" i="616"/>
  <c r="H11" i="614"/>
  <c r="H7" i="614"/>
  <c r="H339" i="471"/>
  <c r="E29" i="205"/>
  <c r="F29" i="205"/>
  <c r="E326" i="471"/>
  <c r="E331" i="471"/>
  <c r="F11" i="616"/>
  <c r="F10" i="616"/>
  <c r="F11" i="617"/>
  <c r="F12" i="622"/>
  <c r="F13" i="617"/>
  <c r="F339" i="471"/>
  <c r="F13" i="622"/>
  <c r="F9" i="614"/>
  <c r="F9" i="622"/>
  <c r="F12" i="618"/>
  <c r="F337" i="471"/>
  <c r="M301" i="471"/>
  <c r="F11" i="622"/>
  <c r="F12" i="614"/>
  <c r="F10" i="617"/>
  <c r="F9" i="618"/>
  <c r="F336" i="471"/>
  <c r="F11" i="614"/>
  <c r="F9" i="616"/>
  <c r="F341" i="471"/>
  <c r="F10" i="618"/>
  <c r="F8" i="617"/>
  <c r="F13" i="616"/>
  <c r="M296" i="471"/>
  <c r="F8" i="616"/>
  <c r="F340" i="471"/>
  <c r="F8" i="618"/>
  <c r="F12" i="617"/>
  <c r="F10" i="614"/>
  <c r="F13" i="618"/>
  <c r="F9" i="617"/>
  <c r="M306" i="471"/>
  <c r="F338" i="471"/>
  <c r="F8" i="622"/>
  <c r="F8" i="614"/>
  <c r="F12" i="616"/>
  <c r="F11" i="618"/>
  <c r="F10" i="622"/>
  <c r="F13" i="614"/>
</calcChain>
</file>

<file path=xl/sharedStrings.xml><?xml version="1.0" encoding="utf-8"?>
<sst xmlns="http://schemas.openxmlformats.org/spreadsheetml/2006/main" count="5077" uniqueCount="2361">
  <si>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</si>
  <si>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</si>
  <si>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</si>
  <si>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</si>
  <si>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</si>
  <si>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</si>
  <si>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</si>
  <si>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</si>
  <si>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</si>
  <si>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</si>
  <si>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</si>
  <si>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</si>
  <si>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</si>
  <si>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</si>
  <si>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</si>
  <si>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</si>
  <si>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</si>
  <si>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</si>
  <si>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</si>
  <si>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</si>
  <si>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</si>
  <si>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</si>
  <si>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</si>
  <si>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</si>
  <si>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</si>
  <si>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</si>
  <si>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</si>
  <si>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</si>
  <si>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</si>
  <si>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</si>
  <si>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</si>
  <si>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</si>
  <si>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</si>
  <si>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</si>
  <si>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</si>
  <si>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</si>
  <si>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</si>
  <si>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</si>
  <si>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</si>
  <si>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</si>
  <si>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</si>
  <si>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</si>
  <si>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</si>
  <si>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</si>
  <si>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</si>
  <si>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</si>
  <si>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</si>
  <si>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</si>
  <si>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</si>
  <si>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</si>
  <si>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</si>
  <si>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</si>
  <si>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</si>
  <si>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</si>
  <si>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</si>
  <si>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</si>
  <si>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</si>
  <si>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</si>
  <si>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</si>
  <si>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</si>
  <si>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</si>
  <si>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</si>
  <si>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</si>
  <si>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</si>
  <si>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</si>
  <si>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</si>
  <si>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</si>
  <si>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</si>
  <si>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</si>
  <si>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</si>
  <si>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</si>
  <si>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</si>
  <si>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</si>
  <si>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</si>
  <si>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</si>
  <si>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</si>
  <si>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</si>
  <si>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</si>
  <si>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</si>
  <si>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</si>
  <si>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</si>
  <si>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</si>
  <si>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</si>
  <si>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</si>
  <si>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</si>
  <si>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</si>
  <si>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</si>
  <si>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</si>
  <si>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</si>
  <si>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</si>
  <si>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</si>
  <si>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</si>
  <si>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</si>
  <si>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</si>
  <si>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</si>
  <si>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</si>
  <si>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</si>
  <si>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</si>
  <si>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</si>
  <si>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</si>
  <si>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</si>
  <si>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</si>
  <si>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</si>
  <si>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</si>
  <si>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</si>
  <si>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</si>
  <si>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</si>
  <si>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</si>
  <si>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</si>
  <si>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</si>
  <si>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</si>
  <si>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</si>
  <si>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</si>
  <si>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</si>
  <si>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</si>
  <si>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</si>
  <si>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</si>
  <si>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</si>
  <si>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</si>
  <si>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</si>
  <si>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</si>
  <si>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</si>
  <si>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</si>
  <si>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</si>
  <si>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</si>
  <si>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</si>
  <si>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</si>
  <si>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</si>
  <si>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</si>
  <si>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</si>
  <si>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</si>
  <si>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</si>
  <si>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</si>
  <si>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</si>
  <si>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</si>
  <si>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</si>
  <si>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</si>
  <si>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</si>
  <si>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</si>
  <si>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</si>
  <si>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</si>
  <si>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</si>
  <si>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</si>
  <si>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</si>
  <si>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</si>
  <si>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</si>
  <si>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</si>
  <si>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</si>
  <si>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</si>
  <si>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</si>
  <si>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</si>
  <si>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</si>
  <si>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</si>
  <si>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</si>
  <si>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</si>
  <si>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</si>
  <si>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</si>
  <si>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</si>
  <si>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</si>
  <si>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</si>
  <si>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</si>
  <si>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</si>
  <si>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</si>
  <si>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</si>
  <si>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</si>
  <si>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</si>
  <si>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</si>
  <si>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</si>
  <si>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</si>
  <si>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</si>
  <si>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</si>
  <si>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</si>
  <si>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</si>
  <si>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</si>
  <si>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</si>
  <si>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</si>
  <si>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</si>
  <si>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</si>
  <si>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</si>
  <si>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</si>
  <si>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</si>
  <si>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</si>
  <si>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</si>
  <si>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</si>
  <si>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</si>
  <si>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</si>
  <si>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</si>
  <si>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</si>
  <si>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</si>
  <si>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</si>
  <si>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</si>
  <si>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</si>
  <si>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</si>
  <si>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</si>
  <si>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</si>
  <si>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</si>
  <si>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</si>
  <si>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</si>
  <si>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</si>
  <si>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</si>
  <si>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</si>
  <si>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</si>
  <si>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</si>
  <si>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</si>
  <si>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</si>
  <si>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</si>
  <si>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</si>
  <si>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</si>
  <si>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</si>
  <si>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</si>
  <si>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</si>
  <si>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</si>
  <si>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</si>
  <si>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</si>
  <si>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</si>
  <si>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</si>
  <si>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</si>
  <si>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</si>
  <si>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</si>
  <si>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</si>
  <si>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</si>
  <si>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</si>
  <si>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</si>
  <si>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</si>
  <si>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</si>
  <si>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</si>
  <si>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</si>
  <si>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</si>
  <si>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</si>
  <si>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</si>
  <si>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</si>
  <si>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</si>
  <si>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</si>
  <si>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</si>
  <si>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</si>
  <si>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</si>
  <si>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</si>
  <si>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</si>
  <si>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</si>
  <si>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</si>
  <si>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</si>
  <si>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</si>
  <si>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</si>
  <si>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</si>
  <si>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</si>
  <si>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</si>
  <si>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</si>
  <si>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</si>
  <si>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</si>
  <si>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</si>
  <si>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</si>
  <si>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</si>
  <si>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</si>
  <si>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</si>
  <si>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</si>
  <si>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</si>
  <si>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</si>
  <si>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</si>
  <si>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</si>
  <si>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</si>
  <si>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</si>
  <si>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</si>
  <si>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</si>
  <si>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</si>
  <si>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</si>
  <si>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</si>
  <si>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</si>
  <si>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</si>
  <si>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</si>
  <si>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</si>
  <si>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</si>
  <si>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</si>
  <si>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</si>
  <si>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</si>
  <si>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</si>
  <si>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</si>
  <si>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</si>
  <si>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</si>
  <si>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</si>
  <si>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</si>
  <si>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</si>
  <si>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</si>
  <si>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</si>
  <si>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</si>
  <si>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</si>
  <si>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</si>
  <si>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</si>
  <si>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</si>
  <si>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</si>
  <si>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</si>
  <si>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</si>
  <si>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</si>
  <si>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</si>
  <si>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</si>
  <si>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</si>
  <si>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</si>
  <si>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</si>
  <si>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</si>
  <si>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</si>
  <si>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</si>
  <si>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</si>
  <si>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</si>
  <si>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</si>
  <si>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</si>
  <si>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</si>
  <si>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</si>
  <si>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</si>
  <si>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</si>
  <si>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</si>
  <si>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</si>
  <si>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</si>
  <si>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</si>
  <si>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</si>
  <si>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</si>
  <si>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</si>
  <si>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</si>
  <si>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</si>
  <si>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</si>
  <si>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</si>
  <si>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</si>
  <si>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</si>
  <si>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</si>
  <si>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</si>
  <si>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</si>
  <si>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</si>
  <si>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</si>
  <si>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</si>
  <si>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</si>
  <si>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</si>
  <si>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</si>
  <si>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</si>
  <si>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</si>
  <si>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</si>
  <si>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</si>
  <si>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</si>
  <si>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</si>
  <si>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</si>
  <si>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</si>
  <si>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</si>
  <si>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</si>
  <si>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</si>
  <si>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</si>
  <si>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</si>
  <si>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</si>
  <si>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</si>
  <si>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</si>
  <si>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</si>
  <si>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</si>
  <si>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</si>
  <si>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</si>
  <si>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</si>
  <si>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</si>
  <si>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</si>
  <si>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</si>
  <si>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</si>
  <si>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</si>
  <si>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</si>
  <si>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</si>
  <si>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</si>
  <si>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</si>
  <si>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</si>
  <si>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</si>
  <si>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</si>
  <si>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</si>
  <si>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</si>
  <si>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</si>
  <si>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</si>
  <si>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</si>
  <si>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</si>
  <si>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</si>
  <si>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</si>
  <si>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</si>
  <si>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</si>
  <si>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</si>
  <si>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</si>
  <si>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</si>
  <si>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</si>
  <si>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</si>
  <si>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</si>
  <si>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</si>
  <si>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</si>
  <si>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</si>
  <si>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</si>
  <si>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</si>
  <si>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</si>
  <si>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</si>
  <si>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</si>
  <si>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</si>
  <si>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</si>
  <si>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</si>
  <si>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</si>
  <si>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</si>
  <si>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</si>
  <si>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</si>
  <si>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</si>
  <si>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</si>
  <si>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</si>
  <si>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</si>
  <si>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</si>
  <si>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</si>
  <si>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</si>
  <si>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</si>
  <si>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</si>
  <si>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</si>
  <si>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</si>
  <si>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</si>
  <si>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</si>
  <si>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</si>
  <si>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</si>
  <si>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</si>
  <si>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</si>
  <si>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</si>
  <si>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</si>
  <si>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</si>
  <si>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</si>
  <si>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</si>
  <si>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</si>
  <si>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</si>
  <si>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</si>
  <si>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</si>
  <si>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</si>
  <si>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</si>
  <si>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</si>
  <si>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</si>
  <si>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</si>
  <si>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</si>
  <si>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</si>
  <si>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</si>
  <si>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</si>
  <si>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</si>
  <si>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</si>
  <si>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</si>
  <si>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</si>
  <si>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</si>
  <si>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</si>
  <si>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</si>
  <si>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</si>
  <si>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</si>
  <si>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</si>
  <si>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</si>
  <si>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</si>
  <si>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</si>
  <si>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</si>
  <si>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</si>
  <si>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</si>
  <si>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</si>
  <si>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</si>
  <si>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</si>
  <si>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</si>
  <si>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</si>
  <si>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</si>
  <si>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</si>
  <si>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</si>
  <si>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</si>
  <si>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</si>
  <si>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</si>
  <si>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</si>
  <si>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</si>
  <si>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</si>
  <si>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</si>
  <si>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</si>
  <si>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</si>
  <si>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</si>
  <si>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</si>
  <si>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</si>
  <si>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</si>
  <si>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</si>
  <si>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</si>
  <si>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</si>
  <si>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</si>
  <si>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</si>
  <si>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</si>
  <si>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</si>
  <si>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</si>
  <si>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</si>
  <si>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</si>
  <si>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</si>
  <si>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</si>
  <si>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</si>
  <si>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</si>
  <si>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</si>
  <si>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</si>
  <si>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</si>
  <si>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</si>
  <si>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</si>
  <si>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</si>
  <si>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</si>
  <si>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</si>
  <si>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</si>
  <si>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</si>
  <si>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</si>
  <si>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</si>
  <si>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</si>
  <si>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</si>
  <si>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</si>
  <si>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</si>
  <si>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</si>
  <si>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</si>
  <si>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</si>
  <si>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</si>
  <si>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</si>
  <si>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</si>
  <si>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</si>
  <si>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</si>
  <si>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</si>
  <si>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</si>
  <si>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</si>
  <si>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</si>
  <si>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</si>
  <si>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</si>
  <si>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</si>
  <si>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</si>
  <si>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</si>
  <si>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</si>
  <si>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</si>
  <si>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</si>
  <si>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</si>
  <si>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</si>
  <si>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</si>
  <si>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</si>
  <si>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</si>
  <si>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</si>
  <si>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</si>
  <si>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</si>
  <si>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</si>
  <si>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</si>
  <si>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</si>
  <si>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</si>
  <si>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</si>
  <si>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</si>
  <si>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</si>
  <si>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</si>
  <si>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</si>
  <si>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</si>
  <si>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</si>
  <si>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</si>
  <si>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</si>
  <si>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</si>
  <si>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</si>
  <si>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</si>
  <si>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</si>
  <si>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</si>
  <si>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</si>
  <si>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</si>
  <si>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</si>
  <si>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</si>
  <si>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</si>
  <si>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</si>
  <si>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</si>
  <si>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</si>
  <si>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</si>
  <si>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</si>
  <si>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</si>
  <si>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</si>
  <si>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</si>
  <si>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</si>
  <si>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</si>
  <si>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</si>
  <si>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</si>
  <si>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</si>
  <si>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</si>
  <si>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</si>
  <si>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</si>
  <si>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</si>
  <si>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</si>
  <si>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</si>
  <si>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</si>
  <si>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</si>
  <si>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</si>
  <si>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</si>
  <si>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</si>
  <si>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</si>
  <si>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</si>
  <si>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</si>
  <si>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</si>
  <si>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</si>
  <si>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</si>
  <si>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</si>
  <si>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</si>
  <si>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</si>
  <si>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</si>
  <si>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</si>
  <si>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</si>
  <si>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</si>
  <si>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</si>
  <si>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</si>
  <si>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</si>
  <si>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</si>
  <si>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</si>
  <si>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</si>
  <si>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</si>
  <si>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</si>
  <si>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</si>
  <si>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</si>
  <si>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</si>
  <si>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</si>
  <si>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</si>
  <si>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</si>
  <si>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</si>
  <si>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</si>
  <si>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</si>
  <si>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</si>
  <si>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</si>
  <si>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</si>
  <si>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</si>
  <si>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</si>
  <si>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</si>
  <si>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</si>
  <si>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</si>
  <si>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</si>
  <si>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</si>
  <si>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</si>
  <si>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</si>
  <si>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</si>
  <si>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</si>
  <si>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</si>
  <si>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</si>
  <si>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</si>
  <si>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</si>
  <si>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</si>
  <si>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</si>
  <si>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</si>
  <si>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</si>
  <si>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</si>
  <si>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</si>
  <si>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</si>
  <si>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</si>
  <si>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</si>
  <si>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</si>
  <si>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</si>
  <si>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</si>
  <si>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</si>
  <si>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</si>
  <si>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</si>
  <si>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</si>
  <si>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</si>
  <si>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</si>
  <si>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</si>
  <si>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</si>
  <si>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</si>
  <si>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</si>
  <si>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</si>
  <si>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</si>
  <si>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</si>
  <si>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</si>
  <si>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</si>
  <si>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</si>
  <si>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</si>
  <si>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</si>
  <si>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</si>
  <si>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</si>
  <si>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</si>
  <si>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</si>
  <si>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</si>
  <si>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</si>
  <si>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</si>
  <si>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</si>
  <si>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</si>
  <si>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</si>
  <si>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</si>
  <si>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</si>
  <si>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</si>
  <si>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</si>
  <si>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</si>
  <si>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</si>
  <si>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</si>
  <si>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</si>
  <si>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</si>
  <si>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</si>
  <si>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</si>
  <si>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</si>
  <si>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</si>
  <si>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</si>
  <si>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</si>
  <si>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</si>
  <si>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</si>
  <si>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</si>
  <si>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</si>
  <si>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</si>
  <si>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</si>
  <si>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</si>
  <si>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</si>
  <si>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</si>
  <si>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</si>
  <si>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</si>
  <si>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</si>
  <si>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</si>
  <si>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</si>
  <si>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</si>
  <si>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</si>
  <si>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</si>
  <si>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</si>
  <si>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</si>
  <si>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</si>
  <si>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</si>
  <si>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</si>
  <si>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</si>
  <si>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</si>
  <si>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</si>
  <si>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</si>
  <si>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</si>
  <si>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</si>
  <si>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</si>
  <si>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</si>
  <si>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</si>
  <si>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</si>
  <si>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</si>
  <si>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</si>
  <si>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</si>
  <si>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</si>
  <si>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</si>
  <si>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</si>
  <si>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</si>
  <si>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</si>
  <si>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</si>
  <si>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</si>
  <si>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</si>
  <si>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</si>
  <si>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</si>
  <si>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</si>
  <si>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</si>
  <si>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</si>
  <si>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</si>
  <si>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</si>
  <si>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</si>
  <si>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</si>
  <si>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</si>
  <si>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</si>
  <si>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</si>
  <si>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</si>
  <si>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</si>
  <si>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</si>
  <si>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</si>
  <si>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</si>
  <si>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</si>
  <si>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</si>
  <si>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</si>
  <si>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</si>
  <si>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</si>
  <si>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</si>
  <si>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</si>
  <si>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</si>
  <si>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</si>
  <si>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</si>
  <si>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</si>
  <si>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</si>
  <si>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</si>
  <si>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</si>
  <si>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</si>
  <si>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</si>
  <si>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</si>
  <si>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</si>
  <si>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</si>
  <si>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</si>
  <si>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</si>
  <si>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</si>
  <si>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</si>
  <si>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</si>
  <si>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</si>
  <si>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</si>
  <si>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</si>
  <si>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</si>
  <si>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</si>
  <si>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</si>
  <si>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</si>
  <si>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</si>
  <si>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</si>
  <si>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</si>
  <si>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</si>
  <si>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</si>
  <si>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</si>
  <si>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</si>
  <si>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Азовский район</t>
  </si>
  <si>
    <t>60601000</t>
  </si>
  <si>
    <t>Александровское сельское поселение</t>
  </si>
  <si>
    <t>60601405</t>
  </si>
  <si>
    <t>Елизаветинское сельское поселение</t>
  </si>
  <si>
    <t>60601410</t>
  </si>
  <si>
    <t>Елизаветовское сельское поселение</t>
  </si>
  <si>
    <t>60601420</t>
  </si>
  <si>
    <t>Задонское сельское поселение</t>
  </si>
  <si>
    <t>60601425</t>
  </si>
  <si>
    <t>Кагальницкое сельское поселение</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</si>
  <si>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</si>
  <si>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</si>
  <si>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</si>
  <si>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</si>
  <si>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</si>
  <si>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</si>
  <si>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</si>
  <si>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</si>
  <si>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</si>
  <si>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</si>
  <si>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</si>
  <si>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</si>
  <si>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</si>
  <si>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</si>
  <si>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</si>
  <si>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</si>
  <si>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</si>
  <si>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</si>
  <si>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</si>
  <si>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</si>
  <si>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</si>
  <si>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</si>
  <si>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</si>
  <si>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</si>
  <si>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</si>
  <si>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</si>
  <si>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</si>
  <si>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</si>
  <si>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</si>
  <si>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</si>
  <si>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</si>
  <si>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</si>
  <si>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</si>
  <si>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</si>
  <si>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</si>
  <si>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</si>
  <si>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</si>
  <si>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</si>
  <si>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</si>
  <si>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</si>
  <si>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</si>
  <si>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</si>
  <si>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</si>
  <si>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</si>
  <si>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</si>
  <si>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</si>
  <si>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</si>
  <si>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</si>
  <si>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</si>
  <si>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</si>
  <si>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</si>
  <si>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</si>
  <si>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</si>
  <si>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</si>
  <si>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</si>
  <si>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</si>
  <si>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</si>
  <si>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</si>
  <si>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</si>
  <si>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</si>
  <si>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</si>
  <si>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</si>
  <si>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</si>
  <si>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</si>
  <si>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</si>
  <si>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</si>
  <si>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</si>
  <si>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</si>
  <si>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</si>
  <si>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</si>
  <si>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</si>
  <si>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</si>
  <si>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</si>
  <si>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</si>
  <si>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</si>
  <si>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</si>
  <si>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</si>
  <si>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</si>
  <si>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</si>
  <si>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</si>
  <si>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</si>
  <si>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</si>
  <si>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</si>
  <si>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</si>
  <si>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</si>
  <si>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</si>
  <si>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</si>
  <si>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</si>
  <si>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</si>
  <si>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</si>
  <si>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</si>
  <si>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</si>
  <si>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</si>
  <si>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</si>
  <si>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</si>
  <si>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</si>
  <si>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</si>
  <si>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</si>
  <si>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</si>
  <si>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</si>
  <si>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</si>
  <si>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</si>
  <si>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</si>
  <si>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</si>
  <si>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</si>
  <si>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</si>
  <si>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</si>
  <si>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</si>
  <si>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</si>
  <si>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Казанское сельское поселение</t>
  </si>
  <si>
    <t>60608412</t>
  </si>
  <si>
    <t>Казансколопатинское сельское поселение</t>
  </si>
  <si>
    <t>60608413</t>
  </si>
  <si>
    <t>Мешковское сельское поселение</t>
  </si>
  <si>
    <t>60608428</t>
  </si>
  <si>
    <t>Мещеряковское сельское поселение</t>
  </si>
  <si>
    <t>60608432</t>
  </si>
  <si>
    <t>Мигулинское сельское поселение</t>
  </si>
  <si>
    <t>60608436</t>
  </si>
  <si>
    <t>Нижнебыковское сельское поселение</t>
  </si>
  <si>
    <t>60608440</t>
  </si>
  <si>
    <t>Солонцовское сельское поселение</t>
  </si>
  <si>
    <t>60608446</t>
  </si>
  <si>
    <t>Тубянское сельское поселение</t>
  </si>
  <si>
    <t>60608448</t>
  </si>
  <si>
    <t>Шумилинское сельское поселение</t>
  </si>
  <si>
    <t>60608458</t>
  </si>
  <si>
    <t>Веселовский район</t>
  </si>
  <si>
    <t>60609000</t>
  </si>
  <si>
    <t>Верхнесоленовское сельское поселение</t>
  </si>
  <si>
    <t>60609409</t>
  </si>
  <si>
    <t>Веселовское сельское поселение</t>
  </si>
  <si>
    <t>60609411</t>
  </si>
  <si>
    <t>Краснооктябрьское сельское поселение</t>
  </si>
  <si>
    <t>60609432</t>
  </si>
  <si>
    <t>Позднеевское сельское поселение</t>
  </si>
  <si>
    <t>60609458</t>
  </si>
  <si>
    <t>Волгодонской район</t>
  </si>
  <si>
    <t>60612000</t>
  </si>
  <si>
    <t>Добровольское сельское поселение</t>
  </si>
  <si>
    <t>60612405</t>
  </si>
  <si>
    <t>Дубенцовское сельское поселение</t>
  </si>
  <si>
    <t>60612408</t>
  </si>
  <si>
    <t>Победенское сельское поселение</t>
  </si>
  <si>
    <t>60612425</t>
  </si>
  <si>
    <t>Потаповское сельское поселение</t>
  </si>
  <si>
    <t>60612428</t>
  </si>
  <si>
    <t>Прогрессовское сельское поселение</t>
  </si>
  <si>
    <t>60612430</t>
  </si>
  <si>
    <t>Романовское сельское поселение</t>
  </si>
  <si>
    <t>60612432</t>
  </si>
  <si>
    <t>Рябичевское сельское поселение</t>
  </si>
  <si>
    <t>60612435</t>
  </si>
  <si>
    <t>Город Азов</t>
  </si>
  <si>
    <t>60704000</t>
  </si>
  <si>
    <t>Город Батайск</t>
  </si>
  <si>
    <t>60707000</t>
  </si>
  <si>
    <t>Город Волгодонск</t>
  </si>
  <si>
    <t>60712000</t>
  </si>
  <si>
    <t>Город Гуково</t>
  </si>
  <si>
    <t>60715000</t>
  </si>
  <si>
    <t>Город Донецк</t>
  </si>
  <si>
    <t>60717000</t>
  </si>
  <si>
    <t>Город Зверево</t>
  </si>
  <si>
    <t>60718000</t>
  </si>
  <si>
    <t>Город Каменск-Шахтинский</t>
  </si>
  <si>
    <t>60719000</t>
  </si>
  <si>
    <t>Город Новочеркасск</t>
  </si>
  <si>
    <t>60727000</t>
  </si>
  <si>
    <t>Город Новошахтинск</t>
  </si>
  <si>
    <t>60730000</t>
  </si>
  <si>
    <t>Город Ростов-на-Дону</t>
  </si>
  <si>
    <t>60701000</t>
  </si>
  <si>
    <t>Город Таганрог</t>
  </si>
  <si>
    <t>60737000</t>
  </si>
  <si>
    <t>Город Шахты</t>
  </si>
  <si>
    <t>60740000</t>
  </si>
  <si>
    <t>Дубовский район</t>
  </si>
  <si>
    <t>60613000</t>
  </si>
  <si>
    <t>Андреевское сельское поселение</t>
  </si>
  <si>
    <t>60613405</t>
  </si>
  <si>
    <t>Барабанщиковское сельское поселение</t>
  </si>
  <si>
    <t>60613410</t>
  </si>
  <si>
    <t>Вербовологовское сельское поселение</t>
  </si>
  <si>
    <t>60613415</t>
  </si>
  <si>
    <t>60613417</t>
  </si>
  <si>
    <t>Гуреевское сельское поселение</t>
  </si>
  <si>
    <t>60613420</t>
  </si>
  <si>
    <t>Дубовское сельское поселение</t>
  </si>
  <si>
    <t>60613425</t>
  </si>
  <si>
    <t>Жуковское сельское поселение</t>
  </si>
  <si>
    <t>60613430</t>
  </si>
  <si>
    <t>Комиссаровское сельское поселение</t>
  </si>
  <si>
    <t>60613440</t>
  </si>
  <si>
    <t>Малолученское сельское поселение</t>
  </si>
  <si>
    <t>60613448</t>
  </si>
  <si>
    <t>Мирненское сельское поселение</t>
  </si>
  <si>
    <t>60613452</t>
  </si>
  <si>
    <t>Присальское сельское поселение</t>
  </si>
  <si>
    <t>60613460</t>
  </si>
  <si>
    <t>60613464</t>
  </si>
  <si>
    <t>Семичанское сельское поселение</t>
  </si>
  <si>
    <t>60613471</t>
  </si>
  <si>
    <t>Егорлыкский район</t>
  </si>
  <si>
    <t>60615000</t>
  </si>
  <si>
    <t>Балко-Грузское сельское поселение</t>
  </si>
  <si>
    <t>60615410</t>
  </si>
  <si>
    <t>Войновское сельское поселение</t>
  </si>
  <si>
    <t>60615415</t>
  </si>
  <si>
    <t>Егорлыкское сельское поселение</t>
  </si>
  <si>
    <t>60615417</t>
  </si>
  <si>
    <t>60615425</t>
  </si>
  <si>
    <t>Кавалерское сельское поселение</t>
  </si>
  <si>
    <t>60615436</t>
  </si>
  <si>
    <t>Новороговское сельское поселение</t>
  </si>
  <si>
    <t>60615447</t>
  </si>
  <si>
    <t>Объединенное сельское поселение</t>
  </si>
  <si>
    <t>60615458</t>
  </si>
  <si>
    <t>Роговское сельское поселение</t>
  </si>
  <si>
    <t>60615462</t>
  </si>
  <si>
    <t>Шаумяновское сельское поселение</t>
  </si>
  <si>
    <t>60615480</t>
  </si>
  <si>
    <t>Заветинский район</t>
  </si>
  <si>
    <t>60617000</t>
  </si>
  <si>
    <t>Заветинское сельское поселение</t>
  </si>
  <si>
    <t>60617411</t>
  </si>
  <si>
    <t>Киселевское сельское поселение</t>
  </si>
  <si>
    <t>60617428</t>
  </si>
  <si>
    <t>Кичкинское сельское поселение</t>
  </si>
  <si>
    <t>60617430</t>
  </si>
  <si>
    <t>Никольское сельское поселение</t>
  </si>
  <si>
    <t>60617422</t>
  </si>
  <si>
    <t>Савдянское сельское поселение</t>
  </si>
  <si>
    <t>60617445</t>
  </si>
  <si>
    <t>Тюльпановское сельское поселение</t>
  </si>
  <si>
    <t>60617432</t>
  </si>
  <si>
    <t>Федосеевское сельское поселение</t>
  </si>
  <si>
    <t>60617466</t>
  </si>
  <si>
    <t>Фоминское сельское поселение</t>
  </si>
  <si>
    <t>60617434</t>
  </si>
  <si>
    <t>Шебалинское сельское поселение</t>
  </si>
  <si>
    <t>60617470</t>
  </si>
  <si>
    <t>Зерноградский район</t>
  </si>
  <si>
    <t>60618000</t>
  </si>
  <si>
    <t>Большеталовское сельское поселение</t>
  </si>
  <si>
    <t>60618405</t>
  </si>
  <si>
    <t>Гуляй-Борисовское сельское поселение</t>
  </si>
  <si>
    <t>60618410</t>
  </si>
  <si>
    <t>Донское сельское поселение</t>
  </si>
  <si>
    <t>60618415</t>
  </si>
  <si>
    <t>Зерноградское городское поселение</t>
  </si>
  <si>
    <t>60618101</t>
  </si>
  <si>
    <t>Конзаводское сельское поселение</t>
  </si>
  <si>
    <t>60618440</t>
  </si>
  <si>
    <t>Красноармейское сельское поселение</t>
  </si>
  <si>
    <t>60618445</t>
  </si>
  <si>
    <t>60618450</t>
  </si>
  <si>
    <t>Мечетинское сельское поселение</t>
  </si>
  <si>
    <t>60618455</t>
  </si>
  <si>
    <t>Россошинское сельское поселение</t>
  </si>
  <si>
    <t>60618460</t>
  </si>
  <si>
    <t>Зимовниковский район</t>
  </si>
  <si>
    <t>60619000</t>
  </si>
  <si>
    <t>Верхнесеребряковское сельское поселение</t>
  </si>
  <si>
    <t>60619405</t>
  </si>
  <si>
    <t>Гашунское сельское поселение</t>
  </si>
  <si>
    <t>60619410</t>
  </si>
  <si>
    <t>Глубочанское сельское поселение</t>
  </si>
  <si>
    <t>60619415</t>
  </si>
  <si>
    <t>Зимовниковское сельское поселение</t>
  </si>
  <si>
    <t>60619417</t>
  </si>
  <si>
    <t>Камышевское сельское поселение</t>
  </si>
  <si>
    <t>60619420</t>
  </si>
  <si>
    <t>Кировское сельское поселение</t>
  </si>
  <si>
    <t>60619425</t>
  </si>
  <si>
    <t>Кутейниковское сельское поселение</t>
  </si>
  <si>
    <t>60619430</t>
  </si>
  <si>
    <t>60619432</t>
  </si>
  <si>
    <t>Мокрогашунское сельское поселение</t>
  </si>
  <si>
    <t>60619435</t>
  </si>
  <si>
    <t>Савоськинское сельское поселение</t>
  </si>
  <si>
    <t>60619445</t>
  </si>
  <si>
    <t>Северное сельское поселение</t>
  </si>
  <si>
    <t>60619450</t>
  </si>
  <si>
    <t>Кагальницкий район</t>
  </si>
  <si>
    <t>60622000</t>
  </si>
  <si>
    <t>Иваново-Шамшевское сельское поселение</t>
  </si>
  <si>
    <t>60622412</t>
  </si>
  <si>
    <t>60622414</t>
  </si>
  <si>
    <t>Калининское сельское поселение</t>
  </si>
  <si>
    <t>60622417</t>
  </si>
  <si>
    <t>60622420</t>
  </si>
  <si>
    <t>Мокробатайское сельское поселение</t>
  </si>
  <si>
    <t>60622423</t>
  </si>
  <si>
    <t>Новобатайское сельское поселение</t>
  </si>
  <si>
    <t>60622425</t>
  </si>
  <si>
    <t>Родниковское сельское поселение</t>
  </si>
  <si>
    <t>60622430</t>
  </si>
  <si>
    <t>Хомутовское сельское поселение</t>
  </si>
  <si>
    <t>60622442</t>
  </si>
  <si>
    <t>Каменский район</t>
  </si>
  <si>
    <t>60623000</t>
  </si>
  <si>
    <t>Астаховское сельское поселение</t>
  </si>
  <si>
    <t>60623405</t>
  </si>
  <si>
    <t>Богдановское сельское поселение</t>
  </si>
  <si>
    <t>60623410</t>
  </si>
  <si>
    <t>Волченское сельское поселение</t>
  </si>
  <si>
    <t>60623415</t>
  </si>
  <si>
    <t>Глубокинское городское поселение</t>
  </si>
  <si>
    <t>60623151</t>
  </si>
  <si>
    <t>Груциновское сельское поселение</t>
  </si>
  <si>
    <t>60623460</t>
  </si>
  <si>
    <t>Гусевское сельское поселение</t>
  </si>
  <si>
    <t>60623420</t>
  </si>
  <si>
    <t>Калитвенское сельское поселение</t>
  </si>
  <si>
    <t>60623425</t>
  </si>
  <si>
    <t>Красновское сельское поселение</t>
  </si>
  <si>
    <t>60623430</t>
  </si>
  <si>
    <t>Малокаменское сельское поселение</t>
  </si>
  <si>
    <t>60623440</t>
  </si>
  <si>
    <t>Пиховкинское сельское поселение</t>
  </si>
  <si>
    <t>60623455</t>
  </si>
  <si>
    <t>Старостаничное сельское поселение</t>
  </si>
  <si>
    <t>60623465</t>
  </si>
  <si>
    <t>Уляшкинское сельское поселение</t>
  </si>
  <si>
    <t>60623470</t>
  </si>
  <si>
    <t>Кашарский район</t>
  </si>
  <si>
    <t>60624000</t>
  </si>
  <si>
    <t>Верхнемакеевское сельское поселение</t>
  </si>
  <si>
    <t>60624410</t>
  </si>
  <si>
    <t>Верхнесвечниковское сельское поселение</t>
  </si>
  <si>
    <t>60624415</t>
  </si>
  <si>
    <t>Вяжинское сельское поселение</t>
  </si>
  <si>
    <t>60624420</t>
  </si>
  <si>
    <t>Индустриальное сельское поселение</t>
  </si>
  <si>
    <t>60624425</t>
  </si>
  <si>
    <t>Кашарское сельское поселение</t>
  </si>
  <si>
    <t>60624430</t>
  </si>
  <si>
    <t>Киевское сельское поселение</t>
  </si>
  <si>
    <t>60624435</t>
  </si>
  <si>
    <t>Первомайское сельское поселение</t>
  </si>
  <si>
    <t>60624450</t>
  </si>
  <si>
    <t>Поповское сельское поселение</t>
  </si>
  <si>
    <t>60624455</t>
  </si>
  <si>
    <t>Талловеровское сельское поселение</t>
  </si>
  <si>
    <t>60624470</t>
  </si>
  <si>
    <t>Фомино-Свечниковское сельское поселение</t>
  </si>
  <si>
    <t>60624475</t>
  </si>
  <si>
    <t>Константиновский район</t>
  </si>
  <si>
    <t>60625000</t>
  </si>
  <si>
    <t>Авиловское сельское поселение</t>
  </si>
  <si>
    <t>60625405</t>
  </si>
  <si>
    <t>Богоявленское сельское поселение</t>
  </si>
  <si>
    <t>60625410</t>
  </si>
  <si>
    <t>Гапкинское сельское поселение</t>
  </si>
  <si>
    <t>60625415</t>
  </si>
  <si>
    <t>Константиновское городское поселение</t>
  </si>
  <si>
    <t>60625101</t>
  </si>
  <si>
    <t>Николаевское сельское поселение</t>
  </si>
  <si>
    <t>60625420</t>
  </si>
  <si>
    <t>Почтовское сельское поселение</t>
  </si>
  <si>
    <t>60625425</t>
  </si>
  <si>
    <t>Стычновское сельское поселение</t>
  </si>
  <si>
    <t>60625436</t>
  </si>
  <si>
    <t>Красносулинский район</t>
  </si>
  <si>
    <t>60626000</t>
  </si>
  <si>
    <t>Божковское сельское поселение</t>
  </si>
  <si>
    <t>60626405</t>
  </si>
  <si>
    <t>Владимировское сельское поселение</t>
  </si>
  <si>
    <t>60626410</t>
  </si>
  <si>
    <t>Горненское городское поселение</t>
  </si>
  <si>
    <t>60626102</t>
  </si>
  <si>
    <t>Гуково-Гнилушевское сельское поселение</t>
  </si>
  <si>
    <t>60626415</t>
  </si>
  <si>
    <t>Долотинское сельское поселение</t>
  </si>
  <si>
    <t>60626420</t>
  </si>
  <si>
    <t>60626425</t>
  </si>
  <si>
    <t>Ковалевское сельское поселение</t>
  </si>
  <si>
    <t>60626430</t>
  </si>
  <si>
    <t>60626435</t>
  </si>
  <si>
    <t>Красносулинское городское поселение</t>
  </si>
  <si>
    <t>60626101</t>
  </si>
  <si>
    <t>Михайловское сельское поселение</t>
  </si>
  <si>
    <t>60626440</t>
  </si>
  <si>
    <t>Пролетарское сельское поселение</t>
  </si>
  <si>
    <t>60626445</t>
  </si>
  <si>
    <t>Садковское сельское поселение</t>
  </si>
  <si>
    <t>60626450</t>
  </si>
  <si>
    <t>Табунщиковское сельское поселение</t>
  </si>
  <si>
    <t>60626455</t>
  </si>
  <si>
    <t>Углеродовское городское поселение</t>
  </si>
  <si>
    <t>60626165</t>
  </si>
  <si>
    <t>Ударниковское сельское поселение</t>
  </si>
  <si>
    <t>60626460</t>
  </si>
  <si>
    <t>Куйбышевский район</t>
  </si>
  <si>
    <t>60627000</t>
  </si>
  <si>
    <t>Кринично-Лугское сельское поселение</t>
  </si>
  <si>
    <t>60627404</t>
  </si>
  <si>
    <t>Куйбышевское сельское поселение</t>
  </si>
  <si>
    <t>60627405</t>
  </si>
  <si>
    <t>Лысогорское сельское поселение</t>
  </si>
  <si>
    <t>60627410</t>
  </si>
  <si>
    <t>Мартыновский район</t>
  </si>
  <si>
    <t>60630000</t>
  </si>
  <si>
    <t>Большеорловское сельское поселение</t>
  </si>
  <si>
    <t>60630405</t>
  </si>
  <si>
    <t>Зеленолугское сельское поселение</t>
  </si>
  <si>
    <t>60630407</t>
  </si>
  <si>
    <t>Ильиновское сельское поселение</t>
  </si>
  <si>
    <t>60630412</t>
  </si>
  <si>
    <t>Комаровское сельское поселение</t>
  </si>
  <si>
    <t>60630423</t>
  </si>
  <si>
    <t>Малоорловское сельское поселение</t>
  </si>
  <si>
    <t>60630434</t>
  </si>
  <si>
    <t>Мартыновское сельское поселение</t>
  </si>
  <si>
    <t>60630439</t>
  </si>
  <si>
    <t>Новоселовское сельское поселение</t>
  </si>
  <si>
    <t>60630456</t>
  </si>
  <si>
    <t>Рубашкинское сельское поселение</t>
  </si>
  <si>
    <t>60630467</t>
  </si>
  <si>
    <t>Южненское сельское поселение</t>
  </si>
  <si>
    <t>60630489</t>
  </si>
  <si>
    <t>Матвеево-Курганский район</t>
  </si>
  <si>
    <t>60631000</t>
  </si>
  <si>
    <t>Алексеевское сельское поселение</t>
  </si>
  <si>
    <t>60631405</t>
  </si>
  <si>
    <t>Анастасиевское сельское поселение</t>
  </si>
  <si>
    <t>60631410</t>
  </si>
  <si>
    <t>Большекирсановское сельское поселение</t>
  </si>
  <si>
    <t>60631415</t>
  </si>
  <si>
    <t>Екатериновское сельское поселение</t>
  </si>
  <si>
    <t>60631420</t>
  </si>
  <si>
    <t>Малокирсановское сельское поселение</t>
  </si>
  <si>
    <t>60631440</t>
  </si>
  <si>
    <t>Матвеево-Курганское сельское поселение</t>
  </si>
  <si>
    <t>60631445</t>
  </si>
  <si>
    <t>Новониколаевское сельское поселение</t>
  </si>
  <si>
    <t>60631450</t>
  </si>
  <si>
    <t>Ряженское сельское поселение</t>
  </si>
  <si>
    <t>60631465</t>
  </si>
  <si>
    <t>Миллеровский район</t>
  </si>
  <si>
    <t>60632000</t>
  </si>
  <si>
    <t>Верхнеталовское сельское поселение</t>
  </si>
  <si>
    <t>60632402</t>
  </si>
  <si>
    <t>Волошинское сельское поселение</t>
  </si>
  <si>
    <t>60632405</t>
  </si>
  <si>
    <t>Дегтевское сельское поселение</t>
  </si>
  <si>
    <t>60632415</t>
  </si>
  <si>
    <t>Колодезянское сельское поселение</t>
  </si>
  <si>
    <t>60632420</t>
  </si>
  <si>
    <t>Криворожское сельское поселение</t>
  </si>
  <si>
    <t>60632425</t>
  </si>
  <si>
    <t>Мальчевское сельское поселение</t>
  </si>
  <si>
    <t>60632435</t>
  </si>
  <si>
    <t>Миллеровское городское поселение</t>
  </si>
  <si>
    <t>60632101</t>
  </si>
  <si>
    <t>Ольхово-Рогское сельское поселение</t>
  </si>
  <si>
    <t>60632455</t>
  </si>
  <si>
    <t>60632460</t>
  </si>
  <si>
    <t>Сулинское сельское поселение</t>
  </si>
  <si>
    <t>60632467</t>
  </si>
  <si>
    <t>Титовское сельское поселение</t>
  </si>
  <si>
    <t>60632470</t>
  </si>
  <si>
    <t>Треневское сельское поселение</t>
  </si>
  <si>
    <t>60632430</t>
  </si>
  <si>
    <t>Туриловское сельское поселение</t>
  </si>
  <si>
    <t>60632475</t>
  </si>
  <si>
    <t>Милютинский район</t>
  </si>
  <si>
    <t>60633000</t>
  </si>
  <si>
    <t>Лукичевское сельское поселение</t>
  </si>
  <si>
    <t>60633420</t>
  </si>
  <si>
    <t>Маньково-Березовское сельское поселение</t>
  </si>
  <si>
    <t>60633428</t>
  </si>
  <si>
    <t>Милютинское сельское поселение</t>
  </si>
  <si>
    <t>60633433</t>
  </si>
  <si>
    <t>Николо-Березовское сельское поселение</t>
  </si>
  <si>
    <t>60633444</t>
  </si>
  <si>
    <t>Орловское сельское поселение</t>
  </si>
  <si>
    <t>60633466</t>
  </si>
  <si>
    <t>Светочниковское сельское поселение</t>
  </si>
  <si>
    <t>60633477</t>
  </si>
  <si>
    <t>Селивановское сельское поселение</t>
  </si>
  <si>
    <t>60633480</t>
  </si>
  <si>
    <t>Морозовский район</t>
  </si>
  <si>
    <t>60634000</t>
  </si>
  <si>
    <t>Вознесенское сельское поселение</t>
  </si>
  <si>
    <t>60634415</t>
  </si>
  <si>
    <t>Вольно-Донское сельское поселение</t>
  </si>
  <si>
    <t>60634420</t>
  </si>
  <si>
    <t>Гагаринское сельское поселение</t>
  </si>
  <si>
    <t>60634423</t>
  </si>
  <si>
    <t>Грузиновское сельское поселение</t>
  </si>
  <si>
    <t>60634425</t>
  </si>
  <si>
    <t>Знаменское сельское поселение</t>
  </si>
  <si>
    <t>60634430</t>
  </si>
  <si>
    <t>Костино-Быстрянское сельское поселение</t>
  </si>
  <si>
    <t>60634440</t>
  </si>
  <si>
    <t>Морозовское городское поселение</t>
  </si>
  <si>
    <t>60634101</t>
  </si>
  <si>
    <t>Парамоновское сельское поселение</t>
  </si>
  <si>
    <t>60634460</t>
  </si>
  <si>
    <t>Широко-Атамановское сельское поселение</t>
  </si>
  <si>
    <t>60634405</t>
  </si>
  <si>
    <t>Мясниковский район</t>
  </si>
  <si>
    <t>60635000</t>
  </si>
  <si>
    <t>Большесальское сельское поселение</t>
  </si>
  <si>
    <t>60635405</t>
  </si>
  <si>
    <t>60635420</t>
  </si>
  <si>
    <t>Краснокрымское сельское поселение</t>
  </si>
  <si>
    <t>60635424</t>
  </si>
  <si>
    <t>Крымское сельское поселение</t>
  </si>
  <si>
    <t>60635428</t>
  </si>
  <si>
    <t>Недвиговское сельское поселение</t>
  </si>
  <si>
    <t>60635447</t>
  </si>
  <si>
    <t>Петровское сельское поселение</t>
  </si>
  <si>
    <t>60635436</t>
  </si>
  <si>
    <t>Чалтырское сельское поселение</t>
  </si>
  <si>
    <t>60635452</t>
  </si>
  <si>
    <t>Неклиновский район</t>
  </si>
  <si>
    <t>60636000</t>
  </si>
  <si>
    <t>Андреево-Мелентьевское сельское поселение</t>
  </si>
  <si>
    <t>60636428</t>
  </si>
  <si>
    <t>Большенеклиновское сельское поселение</t>
  </si>
  <si>
    <t>60636404</t>
  </si>
  <si>
    <t>Вареновское сельское поселение</t>
  </si>
  <si>
    <t>60636407</t>
  </si>
  <si>
    <t>Васильево-Ханжоновское сельское поселение</t>
  </si>
  <si>
    <t>60636408</t>
  </si>
  <si>
    <t>Лакедемоновское сельское поселение</t>
  </si>
  <si>
    <t>60636424</t>
  </si>
  <si>
    <t>Натальевское сельское поселение</t>
  </si>
  <si>
    <t>60636432</t>
  </si>
  <si>
    <t>60636434</t>
  </si>
  <si>
    <t>Новобессергеневское сельское поселение</t>
  </si>
  <si>
    <t>60636436</t>
  </si>
  <si>
    <t>Носовское сельское поселение</t>
  </si>
  <si>
    <t>60636440</t>
  </si>
  <si>
    <t>Платовское сельское поселение</t>
  </si>
  <si>
    <t>60636412</t>
  </si>
  <si>
    <t>Покровское сельское поселение</t>
  </si>
  <si>
    <t>60636448</t>
  </si>
  <si>
    <t>Поляковское сельское поселение</t>
  </si>
  <si>
    <t>60636420</t>
  </si>
  <si>
    <t>Приморское сельское поселение</t>
  </si>
  <si>
    <t>60636452</t>
  </si>
  <si>
    <t>Самбекское сельское поселение</t>
  </si>
  <si>
    <t>60636456</t>
  </si>
  <si>
    <t>Синявское сельское поселение</t>
  </si>
  <si>
    <t>60636460</t>
  </si>
  <si>
    <t>Советинское сельское поселение</t>
  </si>
  <si>
    <t>60636464</t>
  </si>
  <si>
    <t>Троицкое сельское поселение</t>
  </si>
  <si>
    <t>60636468</t>
  </si>
  <si>
    <t>Федоровское сельское поселение</t>
  </si>
  <si>
    <t>60636472</t>
  </si>
  <si>
    <t>Обливский район</t>
  </si>
  <si>
    <t>60640000</t>
  </si>
  <si>
    <t>60640403</t>
  </si>
  <si>
    <t>60640405</t>
  </si>
  <si>
    <t>Караичевское сельское поселение</t>
  </si>
  <si>
    <t>60640425</t>
  </si>
  <si>
    <t>Каштановское сельское поселение</t>
  </si>
  <si>
    <t>60640410</t>
  </si>
  <si>
    <t>Нестеркинское сельское поселение</t>
  </si>
  <si>
    <t>60640440</t>
  </si>
  <si>
    <t>Обливское сельское поселение</t>
  </si>
  <si>
    <t>60640420</t>
  </si>
  <si>
    <t>Солонецкое сельское поселение</t>
  </si>
  <si>
    <t>60640430</t>
  </si>
  <si>
    <t>Октябрьский район</t>
  </si>
  <si>
    <t>60641000</t>
  </si>
  <si>
    <t>60641404</t>
  </si>
  <si>
    <t>Артемовское сельское поселение</t>
  </si>
  <si>
    <t>60641405</t>
  </si>
  <si>
    <t>Бессергеневское сельское поселение</t>
  </si>
  <si>
    <t>60641408</t>
  </si>
  <si>
    <t>Каменоломненское городское поселение</t>
  </si>
  <si>
    <t>60641151</t>
  </si>
  <si>
    <t>Керчикское сельское поселение</t>
  </si>
  <si>
    <t>60641415</t>
  </si>
  <si>
    <t>Коммунарское сельское поселение</t>
  </si>
  <si>
    <t>60641425</t>
  </si>
  <si>
    <t>60641430</t>
  </si>
  <si>
    <t>Краснолучское сельское поселение</t>
  </si>
  <si>
    <t>60641427</t>
  </si>
  <si>
    <t>Красюковское сельское поселение</t>
  </si>
  <si>
    <t>60641435</t>
  </si>
  <si>
    <t>Кривянское сельское поселение</t>
  </si>
  <si>
    <t>60641440</t>
  </si>
  <si>
    <t>Мокрологское сельское поселение</t>
  </si>
  <si>
    <t>60641445</t>
  </si>
  <si>
    <t>Персиановское сельское поселение</t>
  </si>
  <si>
    <t>60641450</t>
  </si>
  <si>
    <t>Орловский район</t>
  </si>
  <si>
    <t>60642000</t>
  </si>
  <si>
    <t>Волочаевское сельское поселение</t>
  </si>
  <si>
    <t>60642411</t>
  </si>
  <si>
    <t>60642422</t>
  </si>
  <si>
    <t>Каменно-Балковское сельское поселение</t>
  </si>
  <si>
    <t>60642433</t>
  </si>
  <si>
    <t>60642438</t>
  </si>
  <si>
    <t>60642443</t>
  </si>
  <si>
    <t>Курганенское сельское поселение</t>
  </si>
  <si>
    <t>60642444</t>
  </si>
  <si>
    <t>Луганское сельское поселение</t>
  </si>
  <si>
    <t>60642460</t>
  </si>
  <si>
    <t>Майорское сельское поселение</t>
  </si>
  <si>
    <t>60642445</t>
  </si>
  <si>
    <t>60642446</t>
  </si>
  <si>
    <t>Островянское сельское поселение</t>
  </si>
  <si>
    <t>60642448</t>
  </si>
  <si>
    <t>60642452</t>
  </si>
  <si>
    <t>Песчанокопский район</t>
  </si>
  <si>
    <t>60644000</t>
  </si>
  <si>
    <t>Богородицкое сельское поселение</t>
  </si>
  <si>
    <t>60644411</t>
  </si>
  <si>
    <t>60644422</t>
  </si>
  <si>
    <t>Зареченское сельское поселение</t>
  </si>
  <si>
    <t>60644426</t>
  </si>
  <si>
    <t>Краснополянское сельское поселение</t>
  </si>
  <si>
    <t>60644433</t>
  </si>
  <si>
    <t>Летницкое сельское поселение</t>
  </si>
  <si>
    <t>60644444</t>
  </si>
  <si>
    <t>Песчанокопское сельское поселение</t>
  </si>
  <si>
    <t>60644455</t>
  </si>
  <si>
    <t>Поливянское сельское поселение</t>
  </si>
  <si>
    <t>60644466</t>
  </si>
  <si>
    <t>Развильненское сельское поселение</t>
  </si>
  <si>
    <t>60644477</t>
  </si>
  <si>
    <t>Рассыпненское сельское поселение</t>
  </si>
  <si>
    <t>60644488</t>
  </si>
  <si>
    <t>Пролетарский район</t>
  </si>
  <si>
    <t>60645000</t>
  </si>
  <si>
    <t>Буденновское сельское поселение</t>
  </si>
  <si>
    <t>60645405</t>
  </si>
  <si>
    <t>Дальненское сельское поселение</t>
  </si>
  <si>
    <t>60645410</t>
  </si>
  <si>
    <t>Ковринское сельское поселение</t>
  </si>
  <si>
    <t>60645415</t>
  </si>
  <si>
    <t>Мокроельмутянское сельское поселение</t>
  </si>
  <si>
    <t>60645420</t>
  </si>
  <si>
    <t>60645425</t>
  </si>
  <si>
    <t>Огневское сельское поселение</t>
  </si>
  <si>
    <t>60645427</t>
  </si>
  <si>
    <t>Опенкинское сельское поселение</t>
  </si>
  <si>
    <t>60645430</t>
  </si>
  <si>
    <t>Пролетарское городское поселение</t>
  </si>
  <si>
    <t>60645101</t>
  </si>
  <si>
    <t>Суховское сельское поселение</t>
  </si>
  <si>
    <t>60645435</t>
  </si>
  <si>
    <t>Уютненское сельское поселение</t>
  </si>
  <si>
    <t>60645448</t>
  </si>
  <si>
    <t>Ремонтненский район</t>
  </si>
  <si>
    <t>60647000</t>
  </si>
  <si>
    <t>Валуевское сельское поселение</t>
  </si>
  <si>
    <t>60647411</t>
  </si>
  <si>
    <t>Денисовское сельское поселение</t>
  </si>
  <si>
    <t>60647422</t>
  </si>
  <si>
    <t>60647433</t>
  </si>
  <si>
    <t>60647435</t>
  </si>
  <si>
    <t>Кормовское сельское поселение</t>
  </si>
  <si>
    <t>60647437</t>
  </si>
  <si>
    <t>Краснопартизанское сельское поселение</t>
  </si>
  <si>
    <t>60647444</t>
  </si>
  <si>
    <t>60647455</t>
  </si>
  <si>
    <t>Подгорненское сельское поселение</t>
  </si>
  <si>
    <t>60647466</t>
  </si>
  <si>
    <t>Привольненское сельское поселение</t>
  </si>
  <si>
    <t>60647469</t>
  </si>
  <si>
    <t>Ремонтненское сельское поселение</t>
  </si>
  <si>
    <t>60647472</t>
  </si>
  <si>
    <t>Родионово-Несветайский район</t>
  </si>
  <si>
    <t>60648000</t>
  </si>
  <si>
    <t>Барило-Крепинское сельское поселение</t>
  </si>
  <si>
    <t>60648410</t>
  </si>
  <si>
    <t>Болдыревское сельское поселение</t>
  </si>
  <si>
    <t>60648415</t>
  </si>
  <si>
    <t>Большекрепинское сельское поселение</t>
  </si>
  <si>
    <t>60648420</t>
  </si>
  <si>
    <t>60648425</t>
  </si>
  <si>
    <t>60648436</t>
  </si>
  <si>
    <t>Родионово-Несветайское сельское поселение</t>
  </si>
  <si>
    <t>60648447</t>
  </si>
  <si>
    <t>Сальский район</t>
  </si>
  <si>
    <t>60650000</t>
  </si>
  <si>
    <t>60650410</t>
  </si>
  <si>
    <t>Гигантовское сельское поселение</t>
  </si>
  <si>
    <t>60650412</t>
  </si>
  <si>
    <t>60650415</t>
  </si>
  <si>
    <t>Ивановское сельское поселение</t>
  </si>
  <si>
    <t>60650420</t>
  </si>
  <si>
    <t>Кручено-Балковское сельское поселение</t>
  </si>
  <si>
    <t>60650425</t>
  </si>
  <si>
    <t>60650430</t>
  </si>
  <si>
    <t>Новоегорлыкское сельское поселение</t>
  </si>
  <si>
    <t>60650435</t>
  </si>
  <si>
    <t>Рыбасовское сельское поселение</t>
  </si>
  <si>
    <t>60650442</t>
  </si>
  <si>
    <t>Сальское городское поселение</t>
  </si>
  <si>
    <t>60650101</t>
  </si>
  <si>
    <t>Сандатовское сельское поселение</t>
  </si>
  <si>
    <t>60650445</t>
  </si>
  <si>
    <t>Юловское сельское поселение</t>
  </si>
  <si>
    <t>60650460</t>
  </si>
  <si>
    <t>Семикаракорский район</t>
  </si>
  <si>
    <t>60651000</t>
  </si>
  <si>
    <t>Бакланниковское сельское поселение</t>
  </si>
  <si>
    <t>60651404</t>
  </si>
  <si>
    <t>Большемечетновское сельское поселение</t>
  </si>
  <si>
    <t>60651405</t>
  </si>
  <si>
    <t>Задоно-Кагальницкое сельское поселение</t>
  </si>
  <si>
    <t>60651410</t>
  </si>
  <si>
    <t>Золоторевское сельское поселение</t>
  </si>
  <si>
    <t>60651415</t>
  </si>
  <si>
    <t>Кочетовское сельское поселение</t>
  </si>
  <si>
    <t>60651420</t>
  </si>
  <si>
    <t>Кузнецовское сельское поселение</t>
  </si>
  <si>
    <t>60651425</t>
  </si>
  <si>
    <t>Новозолотовское сельское поселение</t>
  </si>
  <si>
    <t>60651430</t>
  </si>
  <si>
    <t>Семикаракорское городское поселение</t>
  </si>
  <si>
    <t>60651101</t>
  </si>
  <si>
    <t>Сусатское сельское поселение</t>
  </si>
  <si>
    <t>60651440</t>
  </si>
  <si>
    <t>Топилинское сельское поселение</t>
  </si>
  <si>
    <t>60651450</t>
  </si>
  <si>
    <t>Советский район</t>
  </si>
  <si>
    <t>60652000</t>
  </si>
  <si>
    <t>Калач-Куртлакское сельское поселение</t>
  </si>
  <si>
    <t>60652414</t>
  </si>
  <si>
    <t>Советское сельское поселение</t>
  </si>
  <si>
    <t>60652426</t>
  </si>
  <si>
    <t>Чирское сельское поселение</t>
  </si>
  <si>
    <t>60652437</t>
  </si>
  <si>
    <t>Тарасовский район</t>
  </si>
  <si>
    <t>60653000</t>
  </si>
  <si>
    <t>Большинское сельское поселение</t>
  </si>
  <si>
    <t>60653405</t>
  </si>
  <si>
    <t>Войковское сельское поселение</t>
  </si>
  <si>
    <t>60653410</t>
  </si>
  <si>
    <t>Дячкинское сельское поселение</t>
  </si>
  <si>
    <t>60653415</t>
  </si>
  <si>
    <t>Ефремово-Степановское сельское поселение</t>
  </si>
  <si>
    <t>60653420</t>
  </si>
  <si>
    <t>Зеленовское сельское поселение</t>
  </si>
  <si>
    <t>60653425</t>
  </si>
  <si>
    <t>Колушкинское сельское поселение</t>
  </si>
  <si>
    <t>60653430</t>
  </si>
  <si>
    <t>60653435</t>
  </si>
  <si>
    <t>Курно-Липовское сельское поселение</t>
  </si>
  <si>
    <t>60653440</t>
  </si>
  <si>
    <t>Митякинское сельское поселение</t>
  </si>
  <si>
    <t>60653445</t>
  </si>
  <si>
    <t>Тарасовское сельское поселение</t>
  </si>
  <si>
    <t>60653453</t>
  </si>
  <si>
    <t>Тацинский район</t>
  </si>
  <si>
    <t>60654000</t>
  </si>
  <si>
    <t>Быстрогорское сельское поселение</t>
  </si>
  <si>
    <t>60654407</t>
  </si>
  <si>
    <t>Верхнеобливское сельское поселение</t>
  </si>
  <si>
    <t>60654411</t>
  </si>
  <si>
    <t>Ермаковское сельское поселение</t>
  </si>
  <si>
    <t>60654422</t>
  </si>
  <si>
    <t>Жирновское сельское поселение</t>
  </si>
  <si>
    <t>60654424</t>
  </si>
  <si>
    <t>Зазерское сельское поселение</t>
  </si>
  <si>
    <t>60654433</t>
  </si>
  <si>
    <t>Ковылкинское сельское поселение</t>
  </si>
  <si>
    <t>60654444</t>
  </si>
  <si>
    <t>60654448</t>
  </si>
  <si>
    <t>Скосырское сельское поселение</t>
  </si>
  <si>
    <t>60654456</t>
  </si>
  <si>
    <t>60654460</t>
  </si>
  <si>
    <t>Тацинское сельское поселение</t>
  </si>
  <si>
    <t>60654465</t>
  </si>
  <si>
    <t>Углегорское сельское поселение</t>
  </si>
  <si>
    <t>60654467</t>
  </si>
  <si>
    <t>Усть-Донецкий район</t>
  </si>
  <si>
    <t>60655000</t>
  </si>
  <si>
    <t>Апаринское сельское поселение</t>
  </si>
  <si>
    <t>60655405</t>
  </si>
  <si>
    <t>Верхнекудрюченское сельское поселение</t>
  </si>
  <si>
    <t>60655410</t>
  </si>
  <si>
    <t>60655423</t>
  </si>
  <si>
    <t>Мелиховское сельское поселение</t>
  </si>
  <si>
    <t>60655428</t>
  </si>
  <si>
    <t>Нижнекундрюченское сельское поселение</t>
  </si>
  <si>
    <t>60655432</t>
  </si>
  <si>
    <t>Пухляковское сельское поселение</t>
  </si>
  <si>
    <t>60655440</t>
  </si>
  <si>
    <t>Раздорское сельское поселение</t>
  </si>
  <si>
    <t>60655450</t>
  </si>
  <si>
    <t>Усть-Донецкое городское поселение</t>
  </si>
  <si>
    <t>60655151</t>
  </si>
  <si>
    <t>Целинский район</t>
  </si>
  <si>
    <t>60656000</t>
  </si>
  <si>
    <t>60656420</t>
  </si>
  <si>
    <t>Лопанское сельское поселение</t>
  </si>
  <si>
    <t>60656425</t>
  </si>
  <si>
    <t>60656430</t>
  </si>
  <si>
    <t>Новоцелинское сельское поселение</t>
  </si>
  <si>
    <t>60656432</t>
  </si>
  <si>
    <t>Ольшанское сельское поселение</t>
  </si>
  <si>
    <t>60656435</t>
  </si>
  <si>
    <t>Среднеегорлыкское сельское поселение</t>
  </si>
  <si>
    <t>60656440</t>
  </si>
  <si>
    <t>Хлеборобное сельское поселение</t>
  </si>
  <si>
    <t>60656450</t>
  </si>
  <si>
    <t>Целинское сельское поселение</t>
  </si>
  <si>
    <t>60656455</t>
  </si>
  <si>
    <t>60656460</t>
  </si>
  <si>
    <t>Цимлянский район</t>
  </si>
  <si>
    <t>60657000</t>
  </si>
  <si>
    <t>60657420</t>
  </si>
  <si>
    <t>Красноярское сельское поселение</t>
  </si>
  <si>
    <t>60657430</t>
  </si>
  <si>
    <t>Лозновское сельское поселение</t>
  </si>
  <si>
    <t>60657433</t>
  </si>
  <si>
    <t>Маркинское сельское поселение</t>
  </si>
  <si>
    <t>60657435</t>
  </si>
  <si>
    <t>Новоцимлянское сельское поселение</t>
  </si>
  <si>
    <t>60657440</t>
  </si>
  <si>
    <t>Саркеловское сельское поселение</t>
  </si>
  <si>
    <t>60657444</t>
  </si>
  <si>
    <t>Цимлянское городское поселение</t>
  </si>
  <si>
    <t>60657101</t>
  </si>
  <si>
    <t>Чертковский район</t>
  </si>
  <si>
    <t>60658000</t>
  </si>
  <si>
    <t>Алексеево-Лозовское сельское поселение</t>
  </si>
  <si>
    <t>60658404</t>
  </si>
  <si>
    <t>60658416</t>
  </si>
  <si>
    <t>Зубрилинское сельское поселение</t>
  </si>
  <si>
    <t>60658420</t>
  </si>
  <si>
    <t>60658424</t>
  </si>
  <si>
    <t>Маньковское сельское поселение</t>
  </si>
  <si>
    <t>60658428</t>
  </si>
  <si>
    <t>Михайлово-Александровское сельское поселение</t>
  </si>
  <si>
    <t>60658432</t>
  </si>
  <si>
    <t>Нагибинское сельское поселение</t>
  </si>
  <si>
    <t>60658434</t>
  </si>
  <si>
    <t>Ольховчанское сельское поселение</t>
  </si>
  <si>
    <t>60658436</t>
  </si>
  <si>
    <t>Осиковское сельское поселение</t>
  </si>
  <si>
    <t>60658438</t>
  </si>
  <si>
    <t>Сетрковское сельское поселение</t>
  </si>
  <si>
    <t>60658444</t>
  </si>
  <si>
    <t>Сохрановское сельское поселение</t>
  </si>
  <si>
    <t>60658448</t>
  </si>
  <si>
    <t>Чертковское сельское поселение</t>
  </si>
  <si>
    <t>60658454</t>
  </si>
  <si>
    <t>Шептуховское сельское поселение</t>
  </si>
  <si>
    <t>60658456</t>
  </si>
  <si>
    <t>Щедровское сельское поселение</t>
  </si>
  <si>
    <t>60658460</t>
  </si>
  <si>
    <t>Шолоховский район</t>
  </si>
  <si>
    <t>60659000</t>
  </si>
  <si>
    <t>Базковское сельское поселение</t>
  </si>
  <si>
    <t>60659405</t>
  </si>
  <si>
    <t>Вешенское сельское поселение</t>
  </si>
  <si>
    <t>60659410</t>
  </si>
  <si>
    <t>Дубровское сельское поселение</t>
  </si>
  <si>
    <t>60659415</t>
  </si>
  <si>
    <t>Дударевское сельское поселение</t>
  </si>
  <si>
    <t>60659420</t>
  </si>
  <si>
    <t>60659425</t>
  </si>
  <si>
    <t>Колундаевское сельское поселение</t>
  </si>
  <si>
    <t>60659430</t>
  </si>
  <si>
    <t>Кружилинское сельское поселение</t>
  </si>
  <si>
    <t>60659435</t>
  </si>
  <si>
    <t>Меркуловское сельское поселение</t>
  </si>
  <si>
    <t>60659440</t>
  </si>
  <si>
    <t>Терновское сельское поселение</t>
  </si>
  <si>
    <t>60659460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</si>
  <si>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</si>
  <si>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</si>
  <si>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</si>
  <si>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</si>
  <si>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</si>
  <si>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</si>
  <si>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</si>
  <si>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</si>
  <si>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</si>
  <si>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</si>
  <si>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</si>
  <si>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</si>
  <si>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</si>
  <si>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</si>
  <si>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</si>
  <si>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</si>
  <si>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</si>
  <si>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</si>
  <si>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</si>
  <si>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\\Server3\vts\Documents\PEO\Only PEO\отчеты в РСТ\2020\2021\FAS.JKH.OPEN.INFO.PRICE.WARM теплоноситель.BKP..xlsb</t>
  </si>
  <si>
    <t>Резервная копия создана: \\Server3\vts\Documents\PEO\Only PEO\отчеты в РСТ\2020\2021\FAS.JKH.OPEN.INFO.PRICE.WARM теплоноситель.BKP..xlsb</t>
  </si>
  <si>
    <t>Создание книги для установки обновлений...</t>
  </si>
  <si>
    <t>Ошибка</t>
  </si>
  <si>
    <t>Файл обновления загружен: \\Server3\vts\Documents\PEO\Only PEO\отчеты в РСТ\2020\2021\UPDATE.FAS.JKH.OPEN.INFO.PRICE.WARM.TO.1.0.2.46.xls</t>
  </si>
  <si>
    <t>население и приравненные категории</t>
  </si>
  <si>
    <t>Обновление завершилось удачно! Шаблон FAS.JKH.OPEN.INFO.PRICE.WARM теплоноситель.xlsb сохранен под именем 'FAS.JKH.OPEN.INFO.PRICE.WARM теплоноситель(v1.0.2).xlsb'</t>
  </si>
  <si>
    <t>REGION_ID</t>
  </si>
  <si>
    <t>REGION_NAME</t>
  </si>
  <si>
    <t>RST_ORG_ID</t>
  </si>
  <si>
    <t>ORG_NAME</t>
  </si>
  <si>
    <t>INN_NAME</t>
  </si>
  <si>
    <t>KPP_NAME</t>
  </si>
  <si>
    <t>ORG_START_DATE</t>
  </si>
  <si>
    <t>ORG_END_DATE</t>
  </si>
  <si>
    <t>2625</t>
  </si>
  <si>
    <t>28469397</t>
  </si>
  <si>
    <t>АО "Авиаприборный ремонтный завод"</t>
  </si>
  <si>
    <t>6141032373</t>
  </si>
  <si>
    <t>614101001</t>
  </si>
  <si>
    <t>26445320</t>
  </si>
  <si>
    <t>АО "Азовский оптико-механический завод"</t>
  </si>
  <si>
    <t>6140022069</t>
  </si>
  <si>
    <t>614001001</t>
  </si>
  <si>
    <t>26444834</t>
  </si>
  <si>
    <t>АО "Алюминий Металлург Рус"</t>
  </si>
  <si>
    <t>7709534220</t>
  </si>
  <si>
    <t>614201001</t>
  </si>
  <si>
    <t>28796046</t>
  </si>
  <si>
    <t>АО "ГТ Энерго"</t>
  </si>
  <si>
    <t>7703806647</t>
  </si>
  <si>
    <t>772801001</t>
  </si>
  <si>
    <t>26560525</t>
  </si>
  <si>
    <t>АО "ГУ ЖКХ"</t>
  </si>
  <si>
    <t>5116000922</t>
  </si>
  <si>
    <t>511601001</t>
  </si>
  <si>
    <t>13-05-2009 00:00:00</t>
  </si>
  <si>
    <t>30872564</t>
  </si>
  <si>
    <t>АО "Главное управление обустройства войск"</t>
  </si>
  <si>
    <t>7703702341</t>
  </si>
  <si>
    <t>770401001</t>
  </si>
  <si>
    <t>23-01-2017 00:00:00</t>
  </si>
  <si>
    <t>26457273</t>
  </si>
  <si>
    <t>АО "Донэнерго"</t>
  </si>
  <si>
    <t>6163089292</t>
  </si>
  <si>
    <t>614143001</t>
  </si>
  <si>
    <t>26640837</t>
  </si>
  <si>
    <t>АО "Желдорреммаш" - филиал Ростовский ЭРЗ</t>
  </si>
  <si>
    <t>7715729877</t>
  </si>
  <si>
    <t>616243001</t>
  </si>
  <si>
    <t>26518197</t>
  </si>
  <si>
    <t>АО "Краснодартеплосеть"</t>
  </si>
  <si>
    <t>2312122495</t>
  </si>
  <si>
    <t>230801001</t>
  </si>
  <si>
    <t>31062216</t>
  </si>
  <si>
    <t>АО "Ростоваэроинвест"</t>
  </si>
  <si>
    <t>6163123680</t>
  </si>
  <si>
    <t>616601001</t>
  </si>
  <si>
    <t>01-01-2018 00:00:00</t>
  </si>
  <si>
    <t>26382583</t>
  </si>
  <si>
    <t>АО "Сервис-ЖКХ"</t>
  </si>
  <si>
    <t>6126101985</t>
  </si>
  <si>
    <t>612601001</t>
  </si>
  <si>
    <t>26457311</t>
  </si>
  <si>
    <t>АО "Теплокоммунэнерго"</t>
  </si>
  <si>
    <t>6165199445</t>
  </si>
  <si>
    <t>615250001</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</si>
  <si>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</si>
  <si>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</si>
  <si>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</si>
  <si>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</si>
  <si>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</si>
  <si>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</si>
  <si>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</si>
  <si>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</si>
  <si>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</si>
  <si>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</si>
  <si>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</si>
  <si>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</si>
  <si>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</si>
  <si>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</si>
  <si>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</si>
  <si>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</si>
  <si>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</si>
  <si>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</si>
  <si>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</si>
  <si>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</si>
  <si>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</si>
  <si>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</si>
  <si>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</si>
  <si>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</si>
  <si>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</si>
  <si>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</si>
  <si>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616501001</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</si>
  <si>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</si>
  <si>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</si>
  <si>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</si>
  <si>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</si>
  <si>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</si>
  <si>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</si>
  <si>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</si>
  <si>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</si>
  <si>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</si>
  <si>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</si>
  <si>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26445869</t>
  </si>
  <si>
    <t>ЗАО "Корпорация "Глория Джинс"</t>
  </si>
  <si>
    <t>6166034397</t>
  </si>
  <si>
    <t>26436677</t>
  </si>
  <si>
    <t>ЗАО "Ростовобувь"</t>
  </si>
  <si>
    <t>6152000503</t>
  </si>
  <si>
    <t>26449396</t>
  </si>
  <si>
    <t>ЗАО "Строительное управление - 5"</t>
  </si>
  <si>
    <t>6165006541</t>
  </si>
  <si>
    <t>26449377</t>
  </si>
  <si>
    <t>МБУЗ "ЦРБ Миллеровского района Ростовской области"</t>
  </si>
  <si>
    <t>6149005082</t>
  </si>
  <si>
    <t>614901001</t>
  </si>
  <si>
    <t>26445479</t>
  </si>
  <si>
    <t>МП "Азовводоканал"</t>
  </si>
  <si>
    <t>6140000097</t>
  </si>
  <si>
    <t>31448467</t>
  </si>
  <si>
    <t>МП "ЖКХ" Гигантовского сельского поселения</t>
  </si>
  <si>
    <t>6153027000</t>
  </si>
  <si>
    <t>615301001</t>
  </si>
  <si>
    <t>26382587</t>
  </si>
  <si>
    <t>МП ЖКХ</t>
  </si>
  <si>
    <t>6132000738</t>
  </si>
  <si>
    <t>613201001</t>
  </si>
  <si>
    <t>26637060</t>
  </si>
  <si>
    <t>МП РСП "Возрождение"</t>
  </si>
  <si>
    <t>6127012801</t>
  </si>
  <si>
    <t>612701001</t>
  </si>
  <si>
    <t>17-06-2010 00:00:00</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</si>
  <si>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</si>
  <si>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</si>
  <si>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</si>
  <si>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</si>
  <si>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</si>
  <si>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</si>
  <si>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</si>
  <si>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</si>
  <si>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</si>
  <si>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</si>
  <si>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</si>
  <si>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</si>
  <si>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</si>
  <si>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</si>
  <si>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</si>
  <si>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</si>
  <si>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</si>
  <si>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</si>
  <si>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</si>
  <si>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</si>
  <si>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26446617</t>
  </si>
  <si>
    <t>МУП "Жилищно-эксплуатационное управление"</t>
  </si>
  <si>
    <t>6154070665</t>
  </si>
  <si>
    <t>26449438</t>
  </si>
  <si>
    <t>МУП "Заветинские теплосети"</t>
  </si>
  <si>
    <t>6110002700</t>
  </si>
  <si>
    <t>611001001</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</si>
  <si>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</si>
  <si>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</si>
  <si>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</si>
  <si>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</si>
  <si>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</si>
  <si>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</si>
  <si>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</si>
  <si>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</si>
  <si>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</si>
  <si>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</si>
  <si>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</si>
  <si>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</si>
  <si>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</si>
  <si>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</si>
  <si>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</si>
  <si>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</si>
  <si>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</si>
  <si>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</si>
  <si>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</si>
  <si>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31241624</t>
  </si>
  <si>
    <t>МУП "Новочеркасские тепловые сети"</t>
  </si>
  <si>
    <t>6150097377</t>
  </si>
  <si>
    <t>26446567</t>
  </si>
  <si>
    <t>МУП "Таганрогэнерго"</t>
  </si>
  <si>
    <t>6154085894</t>
  </si>
  <si>
    <t>26445059</t>
  </si>
  <si>
    <t>МУП "Тарасовские тепловые сети"</t>
  </si>
  <si>
    <t>6133002600</t>
  </si>
  <si>
    <t>613301001</t>
  </si>
  <si>
    <t>31298334</t>
  </si>
  <si>
    <t>МУП "Тепло МРЗ"</t>
  </si>
  <si>
    <t>6147040571</t>
  </si>
  <si>
    <t>28-03-2019 00:00:00</t>
  </si>
  <si>
    <t>30354166</t>
  </si>
  <si>
    <t>МУП "Тепловые сети"</t>
  </si>
  <si>
    <t>6154097882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</si>
  <si>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</si>
  <si>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</si>
  <si>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</si>
  <si>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</si>
  <si>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</si>
  <si>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</si>
  <si>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</si>
  <si>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</si>
  <si>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</si>
  <si>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</si>
  <si>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</si>
  <si>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</si>
  <si>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</si>
  <si>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</si>
  <si>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</si>
  <si>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</si>
  <si>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</si>
  <si>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610201001</t>
  </si>
  <si>
    <t>26374608</t>
  </si>
  <si>
    <t>МУП Большесальского сельского поселения "Коммунальщик"</t>
  </si>
  <si>
    <t>6122010173</t>
  </si>
  <si>
    <t>612201001</t>
  </si>
  <si>
    <t>26374662</t>
  </si>
  <si>
    <t>МУП ВКХ РО Целинского  района</t>
  </si>
  <si>
    <t>6136000070</t>
  </si>
  <si>
    <t>613601001</t>
  </si>
  <si>
    <t>27794430</t>
  </si>
  <si>
    <t>МУП ЖКХ "Красносадовское" Красносадовского сельского поселения</t>
  </si>
  <si>
    <t>6101931536</t>
  </si>
  <si>
    <t>610101001</t>
  </si>
  <si>
    <t>26374620</t>
  </si>
  <si>
    <t>МУП КХ Песчанокопского района</t>
  </si>
  <si>
    <t>6127010900</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</si>
  <si>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</si>
  <si>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</si>
  <si>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</si>
  <si>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</si>
  <si>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</si>
  <si>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</si>
  <si>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</si>
  <si>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</si>
  <si>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</si>
  <si>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</si>
  <si>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</si>
  <si>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</si>
  <si>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</si>
  <si>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</si>
  <si>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</si>
  <si>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</si>
  <si>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</si>
  <si>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</si>
  <si>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</si>
  <si>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</si>
  <si>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</si>
  <si>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</si>
  <si>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</si>
  <si>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</si>
  <si>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</si>
  <si>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</si>
  <si>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26446002</t>
  </si>
  <si>
    <t>ОАО "31 завод авиационного технологического оборудования"</t>
  </si>
  <si>
    <t>6150052190</t>
  </si>
  <si>
    <t>26645111</t>
  </si>
  <si>
    <t>ОАО "Батайское"</t>
  </si>
  <si>
    <t>6101001530</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</si>
  <si>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</si>
  <si>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</si>
  <si>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</si>
  <si>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</si>
  <si>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</si>
  <si>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</si>
  <si>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</si>
  <si>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</si>
  <si>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</si>
  <si>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</si>
  <si>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</si>
  <si>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</si>
  <si>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26380959</t>
  </si>
  <si>
    <t>ОАО "ЖКХ Волгодонского района"</t>
  </si>
  <si>
    <t>6107008243</t>
  </si>
  <si>
    <t>610701001</t>
  </si>
  <si>
    <t>26446559</t>
  </si>
  <si>
    <t>ОАО "Зерноградские тепловые сети"</t>
  </si>
  <si>
    <t>6111982106</t>
  </si>
  <si>
    <t>611101001</t>
  </si>
  <si>
    <t>616801001</t>
  </si>
  <si>
    <t>30420231</t>
  </si>
  <si>
    <t>ОАО "НПП КП "Квант"</t>
  </si>
  <si>
    <t>6152001056</t>
  </si>
  <si>
    <t>26448939</t>
  </si>
  <si>
    <t>ОАО "Новочеркасскгоргаз"</t>
  </si>
  <si>
    <t>6150009405</t>
  </si>
  <si>
    <t>26448888</t>
  </si>
  <si>
    <t>ОАО "Резметкон"</t>
  </si>
  <si>
    <t>6141004383</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</si>
  <si>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</si>
  <si>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</si>
  <si>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</si>
  <si>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</si>
  <si>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</si>
  <si>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</si>
  <si>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</si>
  <si>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</si>
  <si>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</si>
  <si>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</si>
  <si>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</si>
  <si>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</si>
  <si>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</si>
  <si>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</si>
  <si>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26446563</t>
  </si>
  <si>
    <t>ОАО "Шахтинский завод Гидропривод"</t>
  </si>
  <si>
    <t>6155010796</t>
  </si>
  <si>
    <t>615501001</t>
  </si>
  <si>
    <t>26449160</t>
  </si>
  <si>
    <t>ОАО "Экспериментальная ТЭС"</t>
  </si>
  <si>
    <t>6148012030</t>
  </si>
  <si>
    <t>26445896</t>
  </si>
  <si>
    <t>ОАО "Энергопром - Новочеркасский электродный завод"</t>
  </si>
  <si>
    <t>6150003065</t>
  </si>
  <si>
    <t>26778073</t>
  </si>
  <si>
    <t>ООО "АКДЭНЕРГО"</t>
  </si>
  <si>
    <t>6102026104</t>
  </si>
  <si>
    <t>26586585</t>
  </si>
  <si>
    <t>ООО "Азовский морской порт"</t>
  </si>
  <si>
    <t>6140001622</t>
  </si>
  <si>
    <t>28814140</t>
  </si>
  <si>
    <t>ООО "Азовэнергомаш"</t>
  </si>
  <si>
    <t>6165150231</t>
  </si>
  <si>
    <t>26436852</t>
  </si>
  <si>
    <t>ООО "Ареал"</t>
  </si>
  <si>
    <t>6167081858</t>
  </si>
  <si>
    <t>31351556</t>
  </si>
  <si>
    <t>ООО "ВОЛГОДОНСКАЯ ТЭЦ-1"</t>
  </si>
  <si>
    <t>6143098108</t>
  </si>
  <si>
    <t>614301001</t>
  </si>
  <si>
    <t>28485857</t>
  </si>
  <si>
    <t>ООО "Вавилон-Сервис"</t>
  </si>
  <si>
    <t>6161045243</t>
  </si>
  <si>
    <t>616101001</t>
  </si>
  <si>
    <t>30897159</t>
  </si>
  <si>
    <t>ООО "Волгодонская тепловая генерация"</t>
  </si>
  <si>
    <t>6143088300</t>
  </si>
  <si>
    <t>01-01-2017 00:00:00</t>
  </si>
  <si>
    <t>28422605</t>
  </si>
  <si>
    <t>ООО "Волгодонские тепловые сети"</t>
  </si>
  <si>
    <t>6143081351</t>
  </si>
  <si>
    <t>31-05-2013 00:00:00</t>
  </si>
  <si>
    <t>27946514</t>
  </si>
  <si>
    <t>ООО "Донская тепловая компания"</t>
  </si>
  <si>
    <t>6168056942</t>
  </si>
  <si>
    <t>31367096</t>
  </si>
  <si>
    <t>ООО "Донтеплоэнерго"</t>
  </si>
  <si>
    <t>6149020281</t>
  </si>
  <si>
    <t>01-01-2019 00:00:00</t>
  </si>
  <si>
    <t>26380977</t>
  </si>
  <si>
    <t>ООО "Жилищник"</t>
  </si>
  <si>
    <t>6130703051</t>
  </si>
  <si>
    <t>613001001</t>
  </si>
  <si>
    <t>31038140</t>
  </si>
  <si>
    <t>ООО "Издательство"МОЛОТ"</t>
  </si>
  <si>
    <t>6168093510</t>
  </si>
  <si>
    <t>30916594</t>
  </si>
  <si>
    <t>ООО "ККПД-Инвест"</t>
  </si>
  <si>
    <t>6168014188</t>
  </si>
  <si>
    <t>28943166</t>
  </si>
  <si>
    <t>ООО "КОВЧЕГ"</t>
  </si>
  <si>
    <t>7725821712</t>
  </si>
  <si>
    <t>772501001</t>
  </si>
  <si>
    <t>30842639</t>
  </si>
  <si>
    <t>ООО "КОМФОРТ"</t>
  </si>
  <si>
    <t>6141049585</t>
  </si>
  <si>
    <t>28983457</t>
  </si>
  <si>
    <t>ООО "Каменский машиностроительный завод"</t>
  </si>
  <si>
    <t>6147038445</t>
  </si>
  <si>
    <t>31436757</t>
  </si>
  <si>
    <t>ООО "Комфорт"</t>
  </si>
  <si>
    <t>6126012380</t>
  </si>
  <si>
    <t>30370942</t>
  </si>
  <si>
    <t>ООО "ЛЕГИОН ГРУПП"</t>
  </si>
  <si>
    <t>6165558503</t>
  </si>
  <si>
    <t>26525135</t>
  </si>
  <si>
    <t>ООО "ЛУКОЙЛ-Ростовэнерго"</t>
  </si>
  <si>
    <t>6164288981</t>
  </si>
  <si>
    <t>26764871</t>
  </si>
  <si>
    <t>ООО "ЛУКОЙЛ-Экоэнерго"</t>
  </si>
  <si>
    <t>3015087458</t>
  </si>
  <si>
    <t>26382582</t>
  </si>
  <si>
    <t>ООО "МП "Коммунсервис"</t>
  </si>
  <si>
    <t>6122009675</t>
  </si>
  <si>
    <t>26446530</t>
  </si>
  <si>
    <t>ООО "Межмуниципальный Неклиновский водопровод"</t>
  </si>
  <si>
    <t>6123015978</t>
  </si>
  <si>
    <t>28821617</t>
  </si>
  <si>
    <t>ООО "Нефто-Юг"</t>
  </si>
  <si>
    <t>6165001166</t>
  </si>
  <si>
    <t>26374611</t>
  </si>
  <si>
    <t>ООО "Обливское МТП"</t>
  </si>
  <si>
    <t>6124003816</t>
  </si>
  <si>
    <t>612401001</t>
  </si>
  <si>
    <t>26636891</t>
  </si>
  <si>
    <t>ООО "Орион"</t>
  </si>
  <si>
    <t>6148559391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</si>
  <si>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</si>
  <si>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</si>
  <si>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</si>
  <si>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</si>
  <si>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</si>
  <si>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</si>
  <si>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</si>
  <si>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31399481</t>
  </si>
  <si>
    <t>ООО "Распределенная генерация - Батайск"</t>
  </si>
  <si>
    <t>6141053581</t>
  </si>
  <si>
    <t>30954389</t>
  </si>
  <si>
    <t>ООО "Распределенная генерация"</t>
  </si>
  <si>
    <t>6163134315</t>
  </si>
  <si>
    <t>11-03-2014 00:00:00</t>
  </si>
  <si>
    <t>27898254</t>
  </si>
  <si>
    <t>ООО "Ремонтно-строительное предприятие"</t>
  </si>
  <si>
    <t>6148655271</t>
  </si>
  <si>
    <t>27601891</t>
  </si>
  <si>
    <t>ООО "Речной порт"</t>
  </si>
  <si>
    <t>6164099374</t>
  </si>
  <si>
    <t>31072070</t>
  </si>
  <si>
    <t>ООО "Росткапиталгрупп"</t>
  </si>
  <si>
    <t>6161082340</t>
  </si>
  <si>
    <t>30842909</t>
  </si>
  <si>
    <t>ООО "Ростов логистик"</t>
  </si>
  <si>
    <t>3443923606</t>
  </si>
  <si>
    <t>26764253</t>
  </si>
  <si>
    <t>ООО "Ростовские тепловые сети"</t>
  </si>
  <si>
    <t>3445102073</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</si>
  <si>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</si>
  <si>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</si>
  <si>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</si>
  <si>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</si>
  <si>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</si>
  <si>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</si>
  <si>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</si>
  <si>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</si>
  <si>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611745001</t>
  </si>
  <si>
    <t>26457607</t>
  </si>
  <si>
    <t>ООО "Ростовтеплоэнерго" филиал Северный</t>
  </si>
  <si>
    <t>613802001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</si>
  <si>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</si>
  <si>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</si>
  <si>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</si>
  <si>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</si>
  <si>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</si>
  <si>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</si>
  <si>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</si>
  <si>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</si>
  <si>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</si>
  <si>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26786996</t>
  </si>
  <si>
    <t>ООО "Ростовтеплоэнерго" филиал Семикаракорского района</t>
  </si>
  <si>
    <t>613245001</t>
  </si>
  <si>
    <t>26448728</t>
  </si>
  <si>
    <t>ООО "Ростсельмашэнерго"</t>
  </si>
  <si>
    <t>6166047727</t>
  </si>
  <si>
    <t>30843114</t>
  </si>
  <si>
    <t>ООО "СВЕТПРОМГАЗ"</t>
  </si>
  <si>
    <t>6162069230</t>
  </si>
  <si>
    <t>616201001</t>
  </si>
  <si>
    <t>28976314</t>
  </si>
  <si>
    <t>ООО "Сальскэнергосбыт"</t>
  </si>
  <si>
    <t>6153034270</t>
  </si>
  <si>
    <t>31397120</t>
  </si>
  <si>
    <t>ООО "Седьмой Ветропарк ФРВ"</t>
  </si>
  <si>
    <t>7703474039</t>
  </si>
  <si>
    <t>770301001</t>
  </si>
  <si>
    <t>26382572</t>
  </si>
  <si>
    <t>ООО "Сигма"</t>
  </si>
  <si>
    <t>6102015102</t>
  </si>
  <si>
    <t>27946538</t>
  </si>
  <si>
    <t>ООО "СпецМонтаж"</t>
  </si>
  <si>
    <t>3528087774</t>
  </si>
  <si>
    <t>352801001</t>
  </si>
  <si>
    <t>31451980</t>
  </si>
  <si>
    <t>ООО "ТЕПЛОГАРАНТ"</t>
  </si>
  <si>
    <t>6117009817</t>
  </si>
  <si>
    <t>611701001</t>
  </si>
  <si>
    <t>21-10-2020 00:00:00</t>
  </si>
  <si>
    <t>30802811</t>
  </si>
  <si>
    <t>ООО "ТЭЦ-1"</t>
  </si>
  <si>
    <t>6143087498</t>
  </si>
  <si>
    <t>31185022</t>
  </si>
  <si>
    <t>ООО "Таганрогская генерирующая компания"</t>
  </si>
  <si>
    <t>6154150744</t>
  </si>
  <si>
    <t>28868003</t>
  </si>
  <si>
    <t>ООО "Тагстройсервис"</t>
  </si>
  <si>
    <t>6154558967</t>
  </si>
  <si>
    <t>28978534</t>
  </si>
  <si>
    <t>ООО "ТеплоДом"</t>
  </si>
  <si>
    <t>6165191615</t>
  </si>
  <si>
    <t>20-01-2015 00:00:00</t>
  </si>
  <si>
    <t>26445942</t>
  </si>
  <si>
    <t>ООО "Тепловые сети"</t>
  </si>
  <si>
    <t>6125024777</t>
  </si>
  <si>
    <t>612501001</t>
  </si>
  <si>
    <t>30992135</t>
  </si>
  <si>
    <t>ООО "Теплонасосные системы"</t>
  </si>
  <si>
    <t>6151019526</t>
  </si>
  <si>
    <t>04-04-2016 00:00:00</t>
  </si>
  <si>
    <t>26445734</t>
  </si>
  <si>
    <t>6151055122</t>
  </si>
  <si>
    <t>616301001</t>
  </si>
  <si>
    <t>28980513</t>
  </si>
  <si>
    <t>ООО "Теплоснабжающая организация "Александровский"</t>
  </si>
  <si>
    <t>6163135767</t>
  </si>
  <si>
    <t>31443685</t>
  </si>
  <si>
    <t>ООО "Теплотранс"</t>
  </si>
  <si>
    <t>6153008505</t>
  </si>
  <si>
    <t>28446793</t>
  </si>
  <si>
    <t>ООО "Топливно - Энергетическая компания"</t>
  </si>
  <si>
    <t>6154088327</t>
  </si>
  <si>
    <t>30383281</t>
  </si>
  <si>
    <t>ООО "УК "Сокол-Энергосбыт"</t>
  </si>
  <si>
    <t>6162058855</t>
  </si>
  <si>
    <t>27893378</t>
  </si>
  <si>
    <t>ООО "Углегорские сети"</t>
  </si>
  <si>
    <t>6134011291</t>
  </si>
  <si>
    <t>613401001</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</si>
  <si>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</si>
  <si>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</si>
  <si>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</si>
  <si>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</si>
  <si>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</si>
  <si>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</si>
  <si>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</si>
  <si>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</si>
  <si>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</si>
  <si>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</si>
  <si>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26436687</t>
  </si>
  <si>
    <t>ООО "Фирма Кристина"</t>
  </si>
  <si>
    <t>6166014129</t>
  </si>
  <si>
    <t>26449191</t>
  </si>
  <si>
    <t>ООО "Шахтинская ГТЭС"</t>
  </si>
  <si>
    <t>6155043551</t>
  </si>
  <si>
    <t>26437000</t>
  </si>
  <si>
    <t>ООО "ЭКО"</t>
  </si>
  <si>
    <t>6121995802</t>
  </si>
  <si>
    <t>612101001</t>
  </si>
  <si>
    <t>28002777</t>
  </si>
  <si>
    <t>ООО "Элита Сервис"</t>
  </si>
  <si>
    <t>6162042118</t>
  </si>
  <si>
    <t>31337753</t>
  </si>
  <si>
    <t>ООО «Энел Рус Винд Азов»</t>
  </si>
  <si>
    <t>7722851324</t>
  </si>
  <si>
    <t>30354171</t>
  </si>
  <si>
    <t>ООО ММП ЖКХ "Содружество"</t>
  </si>
  <si>
    <t>6107008902</t>
  </si>
  <si>
    <t>30866798</t>
  </si>
  <si>
    <t>ОП "Ростовское" АО "ГУ ЖКХ"</t>
  </si>
  <si>
    <t>616545001</t>
  </si>
  <si>
    <t>26324422</t>
  </si>
  <si>
    <t>Открытое акционерное общество "ГТ-ТЭЦ Энерго"</t>
  </si>
  <si>
    <t>7703311228</t>
  </si>
  <si>
    <t>27332164</t>
  </si>
  <si>
    <t>ПАО "Таганрогский авиационный научно-технический комплекс им. Г.М.Бериева"</t>
  </si>
  <si>
    <t>6154028021</t>
  </si>
  <si>
    <t>26764261</t>
  </si>
  <si>
    <t>Производственное отделение "Южные электрические сети" филиала ПАО "Россети Юг" - "Ростовэнерго"</t>
  </si>
  <si>
    <t>6164266561</t>
  </si>
  <si>
    <t>614032001</t>
  </si>
  <si>
    <t>28492799</t>
  </si>
  <si>
    <t>РГСУ</t>
  </si>
  <si>
    <t>6163020389</t>
  </si>
  <si>
    <t>27670503</t>
  </si>
  <si>
    <t>Ростовская дистанция гражданских сооружений</t>
  </si>
  <si>
    <t>7708503727</t>
  </si>
  <si>
    <t>616745017</t>
  </si>
  <si>
    <t>30934010</t>
  </si>
  <si>
    <t>Ростовская таможня</t>
  </si>
  <si>
    <t>6102020818</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</si>
  <si>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</si>
  <si>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</si>
  <si>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616745019</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</si>
  <si>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</si>
  <si>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</si>
  <si>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</si>
  <si>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</si>
  <si>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</si>
  <si>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</si>
  <si>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</si>
  <si>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</si>
  <si>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</si>
  <si>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</si>
  <si>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26448903</t>
  </si>
  <si>
    <t>Товарищество собственников жилья №3</t>
  </si>
  <si>
    <t>6154055466</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</si>
  <si>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</si>
  <si>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</si>
  <si>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</si>
  <si>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</si>
  <si>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</si>
  <si>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</si>
  <si>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</si>
  <si>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</si>
  <si>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</si>
  <si>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</si>
  <si>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</si>
  <si>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</si>
  <si>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</si>
  <si>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</si>
  <si>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</si>
  <si>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</si>
  <si>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</si>
  <si>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</si>
  <si>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</si>
  <si>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</si>
  <si>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</si>
  <si>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</si>
  <si>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</si>
  <si>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</si>
  <si>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</si>
  <si>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</si>
  <si>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28506895</t>
  </si>
  <si>
    <t>Филиал ООО "Сириус" в г. Новочеркасске</t>
  </si>
  <si>
    <t>7714652646</t>
  </si>
  <si>
    <t>615045001</t>
  </si>
  <si>
    <t>26449347</t>
  </si>
  <si>
    <t>Филиал ПАО "ОГК-2"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</si>
  <si>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</si>
  <si>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</si>
  <si>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</si>
  <si>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</si>
  <si>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615431001</t>
  </si>
  <si>
    <t>WARM</t>
  </si>
  <si>
    <t>01.01.2019</t>
  </si>
  <si>
    <t>31.12.2023</t>
  </si>
  <si>
    <t>24.12.2020</t>
  </si>
  <si>
    <t>01.01.2021</t>
  </si>
  <si>
    <t>Региональная служба по тарифам Ростовской области</t>
  </si>
  <si>
    <t>17.12.2018</t>
  </si>
  <si>
    <t>www.rst.donland.ru</t>
  </si>
  <si>
    <t>83/56</t>
  </si>
  <si>
    <t>18.12.2020</t>
  </si>
  <si>
    <t>54/6</t>
  </si>
  <si>
    <t>347360, Ростовская область, г. Волгодонск, ул. 4-я Заводская, 2</t>
  </si>
  <si>
    <t>Самборский Сергей Владимирович</t>
  </si>
  <si>
    <t>Лизякина Наталия Геннадиевна</t>
  </si>
  <si>
    <t>ведущий специалист</t>
  </si>
  <si>
    <t>8 (8639) 27-78-53</t>
  </si>
  <si>
    <t>kancelts@rg.donpac.ru</t>
  </si>
  <si>
    <t>О</t>
  </si>
  <si>
    <t>Город Волгодонск, Город Волгодонск (60712000);</t>
  </si>
  <si>
    <t>Передача. Тепловая энергия; Передача. Теплоноситель</t>
  </si>
  <si>
    <t>Тариф на ГВС, поставляемый потребителям</t>
  </si>
  <si>
    <t>30.06.2019</t>
  </si>
  <si>
    <t>01.07.2019</t>
  </si>
  <si>
    <t>31.12.2019</t>
  </si>
  <si>
    <t>01.01.2020</t>
  </si>
  <si>
    <t>30.06.2020</t>
  </si>
  <si>
    <t>01.07.2020</t>
  </si>
  <si>
    <t>31.12.2020</t>
  </si>
  <si>
    <t>30.06.2021</t>
  </si>
  <si>
    <t>01.07.2021</t>
  </si>
  <si>
    <t>31.12.2021</t>
  </si>
  <si>
    <t>01.01.2022</t>
  </si>
  <si>
    <t>30.06.2023</t>
  </si>
  <si>
    <t>01.07.2023</t>
  </si>
  <si>
    <t>1.1.2</t>
  </si>
  <si>
    <t>1.1.3</t>
  </si>
  <si>
    <t>1.1.4</t>
  </si>
  <si>
    <t>1.1.5</t>
  </si>
  <si>
    <t>ГОСУДАРСТВЕННЫЙКОНТРАКТТЕПЛОСНАБЖЕНИЯ</t>
  </si>
  <si>
    <t>https://portal.eias.ru/Portal/DownloadPage.aspx?type=12&amp;guid=d1df4430-db93-4e45-b45c-572ebf829732</t>
  </si>
  <si>
    <t>Договор теплоснабжения и поставки горячей воды (нежилые помещения)</t>
  </si>
  <si>
    <t>https://portal.eias.ru/Portal/DownloadPage.aspx?type=12&amp;guid=551dceb2-3799-48b4-b333-de544d4ee296</t>
  </si>
  <si>
    <t>Договор теплоснабжения (прочие)</t>
  </si>
  <si>
    <t>https://portal.eias.ru/Portal/DownloadPage.aspx?type=12&amp;guid=250bc860-a720-4b1d-a6a1-172dbd2cab49</t>
  </si>
  <si>
    <t>Договор теплоснабжения и поставки горячей воды (ТСН и ТСЖ)</t>
  </si>
  <si>
    <t>https://portal.eias.ru/Portal/DownloadPage.aspx?type=12&amp;guid=bbb064cc-5bde-4923-a87f-23c0ae229921</t>
  </si>
  <si>
    <t>Договор теплоснабжения и поставки горячей воды (УК)</t>
  </si>
  <si>
    <t>https://portal.eias.ru/Portal/DownloadPage.aspx?type=12&amp;guid=c3897beb-2818-4a7b-9a0c-19b25c57e363</t>
  </si>
  <si>
    <t>Проектдоговоранаподключение</t>
  </si>
  <si>
    <t>https://portal.eias.ru/Portal/DownloadPage.aspx?type=12&amp;guid=0fd3b017-1df4-413d-9acb-68c39f38ade4</t>
  </si>
  <si>
    <t>24.12.2019</t>
  </si>
  <si>
    <t>volgodonsk-ts.ru</t>
  </si>
  <si>
    <t>https://portal.eias.ru/Portal/DownloadPage.aspx?type=12&amp;guid=202a6d1c-ae14-41b0-93af-1ab5846398d8</t>
  </si>
  <si>
    <t>https://portal.eias.ru/Portal/DownloadPage.aspx?type=12&amp;guid=254864a5-63ac-40b7-83d4-dddb3100cd85</t>
  </si>
  <si>
    <t>https://portal.eias.ru/Portal/DownloadPage.aspx?type=12&amp;guid=e1a4897e-a43e-490f-bf22-bc0413700063</t>
  </si>
  <si>
    <t>Правительство Российской Федерации Постановление от 5 июля 2018 г.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</si>
  <si>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8 (8639) 29-93-24</t>
  </si>
  <si>
    <t>347360, Ростовская обл., г. Волгодонск, ул. 4-я Заводская, 2</t>
  </si>
  <si>
    <t>c 08:00 до 17:00</t>
  </si>
  <si>
    <t>понедельник-пятница</t>
  </si>
  <si>
    <t>понедельник-пятница: c 08:00 до 17:00</t>
  </si>
  <si>
    <t>https://portal.eias.ru/Portal/DownloadPage.aspx?type=12&amp;guid=2b1fdb86-cd9f-4a1a-b98b-e4b2e7eb8273</t>
  </si>
  <si>
    <t>Постановлением РСТ Ростовской области от 18.12.2020 №54/6 произведена корректировка долгосрочных тарифов на горячую воду в открытой системе теплоснабжения (горячего водоснабжения), поставляемую ООО "Волгодонские тепловые сети" потребителям, другим теплоснабжающим организациям города Волгодонска на период с 01.01.2021г. по 31.12.2021г.</t>
  </si>
  <si>
    <t>24.12.2020 17:12:04</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</si>
</sst>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70"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8" fontId="8" fillId="0" borderId="0" applyFont="0" applyFill="0" applyBorder="0" applyAlignment="0" applyProtection="0"/>
    <xf numFmtId="172" fontId="10" fillId="2" borderId="0">
      <protection locked="0"/>
    </xf>
    <xf numFmtId="0" fontId="19" fillId="0" borderId="0" applyFill="0" applyBorder="0" applyProtection="0">
      <alignment vertical="center"/>
    </xf>
    <xf numFmtId="169" fontId="10" fillId="2" borderId="0">
      <protection locked="0"/>
    </xf>
    <xf numFmtId="173"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7" fontId="41" fillId="0" borderId="0" applyFont="0" applyFill="0" applyBorder="0" applyAlignment="0" applyProtection="0"/>
    <xf numFmtId="165" fontId="41" fillId="0" borderId="0" applyFont="0" applyFill="0" applyBorder="0" applyAlignment="0" applyProtection="0"/>
    <xf numFmtId="166"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6">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71" fontId="10" fillId="0" borderId="5" xfId="54" applyNumberFormat="1" applyFont="1" applyFill="1" applyBorder="1" applyAlignment="1" applyProtection="1">
      <alignment horizontal="center" vertical="center" wrapText="1"/>
    </xf>
    <xf numFmtId="171"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9"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9" fontId="10" fillId="0" borderId="5" xfId="30" applyNumberFormat="1" applyFont="1" applyFill="1" applyBorder="1" applyAlignment="1" applyProtection="1">
      <alignment horizontal="right" vertical="center" wrapText="1"/>
    </xf>
    <xf numFmtId="169"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49" fontId="10" fillId="11" borderId="5" xfId="53" applyNumberFormat="1"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0" fontId="0" fillId="0" borderId="0" xfId="0" applyNumberFormat="1">
      <alignment vertical="top"/>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74" fillId="9" borderId="5" xfId="30" applyNumberFormat="1" applyFont="1" applyFill="1" applyBorder="1" applyAlignment="1" applyProtection="1">
      <alignment horizontal="left" vertical="center" wrapText="1" indent="2"/>
      <protection locked="0"/>
    </xf>
    <xf numFmtId="0" fontId="74" fillId="9" borderId="5" xfId="30" applyNumberFormat="1"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71" fontId="10" fillId="0" borderId="13" xfId="54" applyNumberFormat="1" applyFont="1" applyFill="1" applyBorder="1" applyAlignment="1" applyProtection="1">
      <alignment horizontal="center" vertical="center" wrapText="1"/>
    </xf>
    <xf numFmtId="171" fontId="10" fillId="0" borderId="14" xfId="54" applyNumberFormat="1" applyFont="1" applyFill="1" applyBorder="1" applyAlignment="1" applyProtection="1">
      <alignment horizontal="center" vertical="center" wrapText="1"/>
    </xf>
    <xf numFmtId="171"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110</xdr:col>
      <xdr:colOff>38100</xdr:colOff>
      <xdr:row>23</xdr:row>
      <xdr:rowOff>0</xdr:rowOff>
    </xdr:from>
    <xdr:to>
      <xdr:col>110</xdr:col>
      <xdr:colOff>228600</xdr:colOff>
      <xdr:row>23</xdr:row>
      <xdr:rowOff>190500</xdr:rowOff>
    </xdr:to>
    <xdr:grpSp>
      <xdr:nvGrpSpPr>
        <xdr:cNvPr id="4" name="shCalendar" hidden="1"/>
        <xdr:cNvGrpSpPr>
          <a:grpSpLocks/>
        </xdr:cNvGrpSpPr>
      </xdr:nvGrpSpPr>
      <xdr:grpSpPr bwMode="auto">
        <a:xfrm>
          <a:off x="31032450" y="44100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110</xdr:col>
      <xdr:colOff>0</xdr:colOff>
      <xdr:row>23</xdr:row>
      <xdr:rowOff>0</xdr:rowOff>
    </xdr:from>
    <xdr:ext cx="190500" cy="190500"/>
    <xdr:grpSp>
      <xdr:nvGrpSpPr>
        <xdr:cNvPr id="7" name="shCalendar" hidden="1"/>
        <xdr:cNvGrpSpPr>
          <a:grpSpLocks/>
        </xdr:cNvGrpSpPr>
      </xdr:nvGrpSpPr>
      <xdr:grpSpPr bwMode="auto">
        <a:xfrm>
          <a:off x="30994350" y="44100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110</xdr:col>
      <xdr:colOff>0</xdr:colOff>
      <xdr:row>23</xdr:row>
      <xdr:rowOff>0</xdr:rowOff>
    </xdr:from>
    <xdr:ext cx="190500" cy="190500"/>
    <xdr:grpSp>
      <xdr:nvGrpSpPr>
        <xdr:cNvPr id="12" name="shCalendar" hidden="1"/>
        <xdr:cNvGrpSpPr>
          <a:grpSpLocks/>
        </xdr:cNvGrpSpPr>
      </xdr:nvGrpSpPr>
      <xdr:grpSpPr bwMode="auto">
        <a:xfrm>
          <a:off x="30994350" y="44100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23</xdr:row>
      <xdr:rowOff>0</xdr:rowOff>
    </xdr:from>
    <xdr:to>
      <xdr:col>6</xdr:col>
      <xdr:colOff>228600</xdr:colOff>
      <xdr:row>23</xdr:row>
      <xdr:rowOff>190500</xdr:rowOff>
    </xdr:to>
    <xdr:grpSp>
      <xdr:nvGrpSpPr>
        <xdr:cNvPr id="14" name="shCalendar" hidden="1"/>
        <xdr:cNvGrpSpPr>
          <a:grpSpLocks/>
        </xdr:cNvGrpSpPr>
      </xdr:nvGrpSpPr>
      <xdr:grpSpPr bwMode="auto">
        <a:xfrm>
          <a:off x="7219950" y="56769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129540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48</v>
      </c>
    </row>
    <row r="2" spans="1:20" ht="22.5">
      <c r="F2" s="1199" t="s">
        <v>490</v>
      </c>
      <c r="G2" s="1200"/>
      <c r="H2" s="1201"/>
      <c r="I2" s="434"/>
    </row>
    <row r="3" spans="1:20" ht="3" customHeight="1"/>
    <row r="4" spans="1:20" s="190" customFormat="1" ht="11.25">
      <c r="A4" s="214"/>
      <c r="B4" s="214"/>
      <c r="C4" s="214"/>
      <c r="D4" s="214"/>
      <c r="F4" s="1151" t="s">
        <v>453</v>
      </c>
      <c r="G4" s="1151"/>
      <c r="H4" s="1151"/>
      <c r="I4" s="1202" t="s">
        <v>454</v>
      </c>
      <c r="J4" s="214"/>
      <c r="K4" s="214"/>
      <c r="L4" s="214"/>
      <c r="M4" s="214"/>
      <c r="N4" s="214"/>
      <c r="O4" s="214"/>
      <c r="P4" s="214"/>
      <c r="Q4" s="214"/>
      <c r="R4" s="214"/>
      <c r="S4" s="214"/>
      <c r="T4" s="214"/>
    </row>
    <row r="5" spans="1:20" s="190" customFormat="1" ht="11.25" customHeight="1">
      <c r="A5" s="214"/>
      <c r="B5" s="214"/>
      <c r="C5" s="214"/>
      <c r="D5" s="214"/>
      <c r="F5" s="318" t="s">
        <v>91</v>
      </c>
      <c r="G5" s="335" t="s">
        <v>456</v>
      </c>
      <c r="H5" s="317" t="s">
        <v>441</v>
      </c>
      <c r="I5" s="1202"/>
      <c r="J5" s="214"/>
      <c r="K5" s="214"/>
      <c r="L5" s="214"/>
      <c r="M5" s="214"/>
      <c r="N5" s="214"/>
      <c r="O5" s="214"/>
      <c r="P5" s="214"/>
      <c r="Q5" s="214"/>
      <c r="R5" s="214"/>
      <c r="S5" s="214"/>
      <c r="T5" s="214"/>
    </row>
    <row r="6" spans="1:20" s="190" customFormat="1" ht="12" customHeight="1">
      <c r="A6" s="214"/>
      <c r="B6" s="214"/>
      <c r="C6" s="214"/>
      <c r="D6" s="214"/>
      <c r="F6" s="319" t="s">
        <v>92</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491</v>
      </c>
      <c r="H7" s="316" t="str">
        <f>IF(dateCh="","",dateCh)</f>
        <v>24.12.2020</v>
      </c>
      <c r="I7" s="196" t="s">
        <v>492</v>
      </c>
      <c r="J7" s="332"/>
      <c r="K7" s="214"/>
      <c r="L7" s="214"/>
      <c r="M7" s="214"/>
      <c r="N7" s="214"/>
      <c r="O7" s="214"/>
      <c r="P7" s="214"/>
      <c r="Q7" s="214"/>
      <c r="R7" s="214"/>
      <c r="S7" s="214"/>
      <c r="T7" s="214"/>
    </row>
    <row r="8" spans="1:20" s="190" customFormat="1" ht="45">
      <c r="A8" s="1203">
        <v>1</v>
      </c>
      <c r="B8" s="214"/>
      <c r="C8" s="214"/>
      <c r="D8" s="214"/>
      <c r="F8" s="333" t="str">
        <f>"2." &amp;mergeValue(A8)</f>
        <v>2.1</v>
      </c>
      <c r="G8" s="415" t="s">
        <v>493</v>
      </c>
      <c r="H8" s="316"/>
      <c r="I8" s="196" t="s">
        <v>589</v>
      </c>
      <c r="J8" s="332"/>
      <c r="K8" s="214"/>
      <c r="L8" s="214"/>
      <c r="M8" s="214"/>
      <c r="N8" s="214"/>
      <c r="O8" s="214"/>
      <c r="P8" s="214"/>
      <c r="Q8" s="214"/>
      <c r="R8" s="214"/>
      <c r="S8" s="214"/>
      <c r="T8" s="214"/>
    </row>
    <row r="9" spans="1:20" s="190" customFormat="1" ht="22.5">
      <c r="A9" s="1203"/>
      <c r="B9" s="214"/>
      <c r="C9" s="214"/>
      <c r="D9" s="214"/>
      <c r="F9" s="333" t="str">
        <f>"3." &amp;mergeValue(A9)</f>
        <v>3.1</v>
      </c>
      <c r="G9" s="415" t="s">
        <v>494</v>
      </c>
      <c r="H9" s="316"/>
      <c r="I9" s="196" t="s">
        <v>587</v>
      </c>
      <c r="J9" s="332"/>
      <c r="K9" s="214"/>
      <c r="L9" s="214"/>
      <c r="M9" s="214"/>
      <c r="N9" s="214"/>
      <c r="O9" s="214"/>
      <c r="P9" s="214"/>
      <c r="Q9" s="214"/>
      <c r="R9" s="214"/>
      <c r="S9" s="214"/>
      <c r="T9" s="214"/>
    </row>
    <row r="10" spans="1:20" s="190" customFormat="1" ht="22.5">
      <c r="A10" s="1203"/>
      <c r="B10" s="214"/>
      <c r="C10" s="214"/>
      <c r="D10" s="214"/>
      <c r="F10" s="333" t="str">
        <f>"4."&amp;mergeValue(A10)</f>
        <v>4.1</v>
      </c>
      <c r="G10" s="415" t="s">
        <v>495</v>
      </c>
      <c r="H10" s="317" t="s">
        <v>457</v>
      </c>
      <c r="I10" s="196"/>
      <c r="J10" s="332"/>
      <c r="K10" s="214"/>
      <c r="L10" s="214"/>
      <c r="M10" s="214"/>
      <c r="N10" s="214"/>
      <c r="O10" s="214"/>
      <c r="P10" s="214"/>
      <c r="Q10" s="214"/>
      <c r="R10" s="214"/>
      <c r="S10" s="214"/>
      <c r="T10" s="214"/>
    </row>
    <row r="11" spans="1:20" s="190" customFormat="1" ht="18.75">
      <c r="A11" s="1203"/>
      <c r="B11" s="1203">
        <v>1</v>
      </c>
      <c r="C11" s="342"/>
      <c r="D11" s="342"/>
      <c r="F11" s="333" t="str">
        <f>"4."&amp;mergeValue(A11) &amp;"."&amp;mergeValue(B11)</f>
        <v>4.1.1</v>
      </c>
      <c r="G11" s="323" t="s">
        <v>591</v>
      </c>
      <c r="H11" s="316" t="str">
        <f>IF(region_name="","",region_name)</f>
        <v>Ростовская область</v>
      </c>
      <c r="I11" s="196" t="s">
        <v>498</v>
      </c>
      <c r="J11" s="332"/>
      <c r="K11" s="214"/>
      <c r="L11" s="214"/>
      <c r="M11" s="214"/>
      <c r="N11" s="214"/>
      <c r="O11" s="214"/>
      <c r="P11" s="214"/>
      <c r="Q11" s="214"/>
      <c r="R11" s="214"/>
      <c r="S11" s="214"/>
      <c r="T11" s="214"/>
    </row>
    <row r="12" spans="1:20" s="190" customFormat="1" ht="22.5">
      <c r="A12" s="1203"/>
      <c r="B12" s="1203"/>
      <c r="C12" s="1203">
        <v>1</v>
      </c>
      <c r="D12" s="342"/>
      <c r="F12" s="333" t="str">
        <f>"4."&amp;mergeValue(A12) &amp;"."&amp;mergeValue(B12)&amp;"."&amp;mergeValue(C12)</f>
        <v>4.1.1.1</v>
      </c>
      <c r="G12" s="339" t="s">
        <v>496</v>
      </c>
      <c r="H12" s="316"/>
      <c r="I12" s="196" t="s">
        <v>499</v>
      </c>
      <c r="J12" s="332"/>
      <c r="K12" s="214"/>
      <c r="L12" s="214"/>
      <c r="M12" s="214"/>
      <c r="N12" s="214"/>
      <c r="O12" s="214"/>
      <c r="P12" s="214"/>
      <c r="Q12" s="214"/>
      <c r="R12" s="214"/>
      <c r="S12" s="214"/>
      <c r="T12" s="214"/>
    </row>
    <row r="13" spans="1:20" s="190" customFormat="1" ht="39" customHeight="1">
      <c r="A13" s="1203"/>
      <c r="B13" s="1203"/>
      <c r="C13" s="1203"/>
      <c r="D13" s="342">
        <v>1</v>
      </c>
      <c r="F13" s="333" t="str">
        <f>"4."&amp;mergeValue(A13) &amp;"."&amp;mergeValue(B13)&amp;"."&amp;mergeValue(C13)&amp;"."&amp;mergeValue(D13)</f>
        <v>4.1.1.1.1</v>
      </c>
      <c r="G13" s="418" t="s">
        <v>497</v>
      </c>
      <c r="H13" s="316"/>
      <c r="I13" s="1204" t="s">
        <v>590</v>
      </c>
      <c r="J13" s="332"/>
      <c r="K13" s="214"/>
      <c r="L13" s="214"/>
      <c r="M13" s="214"/>
      <c r="N13" s="214"/>
      <c r="O13" s="214"/>
      <c r="P13" s="214"/>
      <c r="Q13" s="214"/>
      <c r="R13" s="214"/>
      <c r="S13" s="214"/>
      <c r="T13" s="214"/>
    </row>
    <row r="14" spans="1:20" s="190" customFormat="1" ht="18.75">
      <c r="A14" s="1203"/>
      <c r="B14" s="1203"/>
      <c r="C14" s="1203"/>
      <c r="D14" s="342"/>
      <c r="F14" s="336"/>
      <c r="G14" s="150" t="s">
        <v>4</v>
      </c>
      <c r="H14" s="341"/>
      <c r="I14" s="1204"/>
      <c r="J14" s="332"/>
      <c r="K14" s="214"/>
      <c r="L14" s="214"/>
      <c r="M14" s="214"/>
      <c r="N14" s="214"/>
      <c r="O14" s="214"/>
      <c r="P14" s="214"/>
      <c r="Q14" s="214"/>
      <c r="R14" s="214"/>
      <c r="S14" s="214"/>
      <c r="T14" s="214"/>
    </row>
    <row r="15" spans="1:20" s="190" customFormat="1" ht="18.75">
      <c r="A15" s="1203"/>
      <c r="B15" s="1203"/>
      <c r="C15" s="342"/>
      <c r="D15" s="342"/>
      <c r="F15" s="419"/>
      <c r="G15" s="195" t="s">
        <v>402</v>
      </c>
      <c r="H15" s="420"/>
      <c r="I15" s="421"/>
      <c r="J15" s="332"/>
      <c r="K15" s="214"/>
      <c r="L15" s="214"/>
      <c r="M15" s="214"/>
      <c r="N15" s="214"/>
      <c r="O15" s="214"/>
      <c r="P15" s="214"/>
      <c r="Q15" s="214"/>
      <c r="R15" s="214"/>
      <c r="S15" s="214"/>
      <c r="T15" s="214"/>
    </row>
    <row r="16" spans="1:20" s="190" customFormat="1" ht="18.75">
      <c r="A16" s="1203"/>
      <c r="B16" s="214"/>
      <c r="C16" s="214"/>
      <c r="D16" s="214"/>
      <c r="F16" s="336"/>
      <c r="G16" s="155" t="s">
        <v>505</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504</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198" t="s">
        <v>592</v>
      </c>
      <c r="H19" s="1198"/>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4" hidden="1" customWidth="1"/>
    <col min="7" max="8" width="9.140625" style="590" hidden="1" customWidth="1"/>
    <col min="9" max="9" width="3.7109375" style="530" customWidth="1"/>
    <col min="10" max="11" width="3.7109375" style="529" customWidth="1"/>
    <col min="12" max="12" width="12.7109375" style="522" customWidth="1"/>
    <col min="13" max="13" width="44.7109375" style="522" customWidth="1"/>
    <col min="14" max="14" width="1.7109375" style="522" hidden="1" customWidth="1"/>
    <col min="15" max="15" width="29.7109375" style="522" hidden="1" customWidth="1"/>
    <col min="16" max="17" width="23.7109375" style="522" hidden="1" customWidth="1"/>
    <col min="18" max="18" width="11.7109375" style="522" customWidth="1"/>
    <col min="19" max="19" width="3.7109375" style="522" customWidth="1"/>
    <col min="20" max="20" width="11.7109375" style="522" customWidth="1"/>
    <col min="21" max="21" width="8.5703125" style="522" hidden="1" customWidth="1"/>
    <col min="22" max="22" width="4.7109375" style="522" customWidth="1"/>
    <col min="23" max="23" width="115.7109375" style="522" customWidth="1"/>
    <col min="24" max="25" width="10.5703125" style="584"/>
    <col min="26" max="26" width="11.140625" style="584" customWidth="1"/>
    <col min="27" max="29" width="10.5703125" style="584"/>
    <col min="30" max="249" width="10.5703125" style="522"/>
    <col min="250" max="257" width="0" style="522" hidden="1" customWidth="1"/>
    <col min="258" max="258" width="3.7109375" style="522" customWidth="1"/>
    <col min="259" max="259" width="3.85546875" style="522" customWidth="1"/>
    <col min="260" max="260" width="3.7109375" style="522" customWidth="1"/>
    <col min="261" max="261" width="12.7109375" style="522" customWidth="1"/>
    <col min="262" max="262" width="52.7109375" style="522" customWidth="1"/>
    <col min="263" max="266" width="0" style="522" hidden="1" customWidth="1"/>
    <col min="267" max="267" width="12.28515625" style="522" customWidth="1"/>
    <col min="268" max="268" width="6.42578125" style="522" customWidth="1"/>
    <col min="269" max="269" width="12.28515625" style="522" customWidth="1"/>
    <col min="270" max="270" width="0" style="522" hidden="1" customWidth="1"/>
    <col min="271" max="271" width="3.7109375" style="522" customWidth="1"/>
    <col min="272" max="272" width="11.140625" style="522" bestFit="1" customWidth="1"/>
    <col min="273" max="274" width="10.5703125" style="522"/>
    <col min="275" max="275" width="11.140625" style="522" customWidth="1"/>
    <col min="276" max="505" width="10.5703125" style="522"/>
    <col min="506" max="513" width="0" style="522" hidden="1" customWidth="1"/>
    <col min="514" max="514" width="3.7109375" style="522" customWidth="1"/>
    <col min="515" max="515" width="3.85546875" style="522" customWidth="1"/>
    <col min="516" max="516" width="3.7109375" style="522" customWidth="1"/>
    <col min="517" max="517" width="12.7109375" style="522" customWidth="1"/>
    <col min="518" max="518" width="52.7109375" style="522" customWidth="1"/>
    <col min="519" max="522" width="0" style="522" hidden="1" customWidth="1"/>
    <col min="523" max="523" width="12.28515625" style="522" customWidth="1"/>
    <col min="524" max="524" width="6.42578125" style="522" customWidth="1"/>
    <col min="525" max="525" width="12.28515625" style="522" customWidth="1"/>
    <col min="526" max="526" width="0" style="522" hidden="1" customWidth="1"/>
    <col min="527" max="527" width="3.7109375" style="522" customWidth="1"/>
    <col min="528" max="528" width="11.140625" style="522" bestFit="1" customWidth="1"/>
    <col min="529" max="530" width="10.5703125" style="522"/>
    <col min="531" max="531" width="11.140625" style="522" customWidth="1"/>
    <col min="532" max="761" width="10.5703125" style="522"/>
    <col min="762" max="769" width="0" style="522" hidden="1" customWidth="1"/>
    <col min="770" max="770" width="3.7109375" style="522" customWidth="1"/>
    <col min="771" max="771" width="3.85546875" style="522" customWidth="1"/>
    <col min="772" max="772" width="3.7109375" style="522" customWidth="1"/>
    <col min="773" max="773" width="12.7109375" style="522" customWidth="1"/>
    <col min="774" max="774" width="52.7109375" style="522" customWidth="1"/>
    <col min="775" max="778" width="0" style="522" hidden="1" customWidth="1"/>
    <col min="779" max="779" width="12.28515625" style="522" customWidth="1"/>
    <col min="780" max="780" width="6.42578125" style="522" customWidth="1"/>
    <col min="781" max="781" width="12.28515625" style="522" customWidth="1"/>
    <col min="782" max="782" width="0" style="522" hidden="1" customWidth="1"/>
    <col min="783" max="783" width="3.7109375" style="522" customWidth="1"/>
    <col min="784" max="784" width="11.140625" style="522" bestFit="1" customWidth="1"/>
    <col min="785" max="786" width="10.5703125" style="522"/>
    <col min="787" max="787" width="11.140625" style="522" customWidth="1"/>
    <col min="788" max="1017" width="10.5703125" style="522"/>
    <col min="1018" max="1025" width="0" style="522" hidden="1" customWidth="1"/>
    <col min="1026" max="1026" width="3.7109375" style="522" customWidth="1"/>
    <col min="1027" max="1027" width="3.85546875" style="522" customWidth="1"/>
    <col min="1028" max="1028" width="3.7109375" style="522" customWidth="1"/>
    <col min="1029" max="1029" width="12.7109375" style="522" customWidth="1"/>
    <col min="1030" max="1030" width="52.7109375" style="522" customWidth="1"/>
    <col min="1031" max="1034" width="0" style="522" hidden="1" customWidth="1"/>
    <col min="1035" max="1035" width="12.28515625" style="522" customWidth="1"/>
    <col min="1036" max="1036" width="6.42578125" style="522" customWidth="1"/>
    <col min="1037" max="1037" width="12.28515625" style="522" customWidth="1"/>
    <col min="1038" max="1038" width="0" style="522" hidden="1" customWidth="1"/>
    <col min="1039" max="1039" width="3.7109375" style="522" customWidth="1"/>
    <col min="1040" max="1040" width="11.140625" style="522" bestFit="1" customWidth="1"/>
    <col min="1041" max="1042" width="10.5703125" style="522"/>
    <col min="1043" max="1043" width="11.140625" style="522" customWidth="1"/>
    <col min="1044" max="1273" width="10.5703125" style="522"/>
    <col min="1274" max="1281" width="0" style="522" hidden="1" customWidth="1"/>
    <col min="1282" max="1282" width="3.7109375" style="522" customWidth="1"/>
    <col min="1283" max="1283" width="3.85546875" style="522" customWidth="1"/>
    <col min="1284" max="1284" width="3.7109375" style="522" customWidth="1"/>
    <col min="1285" max="1285" width="12.7109375" style="522" customWidth="1"/>
    <col min="1286" max="1286" width="52.7109375" style="522" customWidth="1"/>
    <col min="1287" max="1290" width="0" style="522" hidden="1" customWidth="1"/>
    <col min="1291" max="1291" width="12.28515625" style="522" customWidth="1"/>
    <col min="1292" max="1292" width="6.42578125" style="522" customWidth="1"/>
    <col min="1293" max="1293" width="12.28515625" style="522" customWidth="1"/>
    <col min="1294" max="1294" width="0" style="522" hidden="1" customWidth="1"/>
    <col min="1295" max="1295" width="3.7109375" style="522" customWidth="1"/>
    <col min="1296" max="1296" width="11.140625" style="522" bestFit="1" customWidth="1"/>
    <col min="1297" max="1298" width="10.5703125" style="522"/>
    <col min="1299" max="1299" width="11.140625" style="522" customWidth="1"/>
    <col min="1300" max="1529" width="10.5703125" style="522"/>
    <col min="1530" max="1537" width="0" style="522" hidden="1" customWidth="1"/>
    <col min="1538" max="1538" width="3.7109375" style="522" customWidth="1"/>
    <col min="1539" max="1539" width="3.85546875" style="522" customWidth="1"/>
    <col min="1540" max="1540" width="3.7109375" style="522" customWidth="1"/>
    <col min="1541" max="1541" width="12.7109375" style="522" customWidth="1"/>
    <col min="1542" max="1542" width="52.7109375" style="522" customWidth="1"/>
    <col min="1543" max="1546" width="0" style="522" hidden="1" customWidth="1"/>
    <col min="1547" max="1547" width="12.28515625" style="522" customWidth="1"/>
    <col min="1548" max="1548" width="6.42578125" style="522" customWidth="1"/>
    <col min="1549" max="1549" width="12.28515625" style="522" customWidth="1"/>
    <col min="1550" max="1550" width="0" style="522" hidden="1" customWidth="1"/>
    <col min="1551" max="1551" width="3.7109375" style="522" customWidth="1"/>
    <col min="1552" max="1552" width="11.140625" style="522" bestFit="1" customWidth="1"/>
    <col min="1553" max="1554" width="10.5703125" style="522"/>
    <col min="1555" max="1555" width="11.140625" style="522" customWidth="1"/>
    <col min="1556" max="1785" width="10.5703125" style="522"/>
    <col min="1786" max="1793" width="0" style="522" hidden="1" customWidth="1"/>
    <col min="1794" max="1794" width="3.7109375" style="522" customWidth="1"/>
    <col min="1795" max="1795" width="3.85546875" style="522" customWidth="1"/>
    <col min="1796" max="1796" width="3.7109375" style="522" customWidth="1"/>
    <col min="1797" max="1797" width="12.7109375" style="522" customWidth="1"/>
    <col min="1798" max="1798" width="52.7109375" style="522" customWidth="1"/>
    <col min="1799" max="1802" width="0" style="522" hidden="1" customWidth="1"/>
    <col min="1803" max="1803" width="12.28515625" style="522" customWidth="1"/>
    <col min="1804" max="1804" width="6.42578125" style="522" customWidth="1"/>
    <col min="1805" max="1805" width="12.28515625" style="522" customWidth="1"/>
    <col min="1806" max="1806" width="0" style="522" hidden="1" customWidth="1"/>
    <col min="1807" max="1807" width="3.7109375" style="522" customWidth="1"/>
    <col min="1808" max="1808" width="11.140625" style="522" bestFit="1" customWidth="1"/>
    <col min="1809" max="1810" width="10.5703125" style="522"/>
    <col min="1811" max="1811" width="11.140625" style="522" customWidth="1"/>
    <col min="1812" max="2041" width="10.5703125" style="522"/>
    <col min="2042" max="2049" width="0" style="522" hidden="1" customWidth="1"/>
    <col min="2050" max="2050" width="3.7109375" style="522" customWidth="1"/>
    <col min="2051" max="2051" width="3.85546875" style="522" customWidth="1"/>
    <col min="2052" max="2052" width="3.7109375" style="522" customWidth="1"/>
    <col min="2053" max="2053" width="12.7109375" style="522" customWidth="1"/>
    <col min="2054" max="2054" width="52.7109375" style="522" customWidth="1"/>
    <col min="2055" max="2058" width="0" style="522" hidden="1" customWidth="1"/>
    <col min="2059" max="2059" width="12.28515625" style="522" customWidth="1"/>
    <col min="2060" max="2060" width="6.42578125" style="522" customWidth="1"/>
    <col min="2061" max="2061" width="12.28515625" style="522" customWidth="1"/>
    <col min="2062" max="2062" width="0" style="522" hidden="1" customWidth="1"/>
    <col min="2063" max="2063" width="3.7109375" style="522" customWidth="1"/>
    <col min="2064" max="2064" width="11.140625" style="522" bestFit="1" customWidth="1"/>
    <col min="2065" max="2066" width="10.5703125" style="522"/>
    <col min="2067" max="2067" width="11.140625" style="522" customWidth="1"/>
    <col min="2068" max="2297" width="10.5703125" style="522"/>
    <col min="2298" max="2305" width="0" style="522" hidden="1" customWidth="1"/>
    <col min="2306" max="2306" width="3.7109375" style="522" customWidth="1"/>
    <col min="2307" max="2307" width="3.85546875" style="522" customWidth="1"/>
    <col min="2308" max="2308" width="3.7109375" style="522" customWidth="1"/>
    <col min="2309" max="2309" width="12.7109375" style="522" customWidth="1"/>
    <col min="2310" max="2310" width="52.7109375" style="522" customWidth="1"/>
    <col min="2311" max="2314" width="0" style="522" hidden="1" customWidth="1"/>
    <col min="2315" max="2315" width="12.28515625" style="522" customWidth="1"/>
    <col min="2316" max="2316" width="6.42578125" style="522" customWidth="1"/>
    <col min="2317" max="2317" width="12.28515625" style="522" customWidth="1"/>
    <col min="2318" max="2318" width="0" style="522" hidden="1" customWidth="1"/>
    <col min="2319" max="2319" width="3.7109375" style="522" customWidth="1"/>
    <col min="2320" max="2320" width="11.140625" style="522" bestFit="1" customWidth="1"/>
    <col min="2321" max="2322" width="10.5703125" style="522"/>
    <col min="2323" max="2323" width="11.140625" style="522" customWidth="1"/>
    <col min="2324" max="2553" width="10.5703125" style="522"/>
    <col min="2554" max="2561" width="0" style="522" hidden="1" customWidth="1"/>
    <col min="2562" max="2562" width="3.7109375" style="522" customWidth="1"/>
    <col min="2563" max="2563" width="3.85546875" style="522" customWidth="1"/>
    <col min="2564" max="2564" width="3.7109375" style="522" customWidth="1"/>
    <col min="2565" max="2565" width="12.7109375" style="522" customWidth="1"/>
    <col min="2566" max="2566" width="52.7109375" style="522" customWidth="1"/>
    <col min="2567" max="2570" width="0" style="522" hidden="1" customWidth="1"/>
    <col min="2571" max="2571" width="12.28515625" style="522" customWidth="1"/>
    <col min="2572" max="2572" width="6.42578125" style="522" customWidth="1"/>
    <col min="2573" max="2573" width="12.28515625" style="522" customWidth="1"/>
    <col min="2574" max="2574" width="0" style="522" hidden="1" customWidth="1"/>
    <col min="2575" max="2575" width="3.7109375" style="522" customWidth="1"/>
    <col min="2576" max="2576" width="11.140625" style="522" bestFit="1" customWidth="1"/>
    <col min="2577" max="2578" width="10.5703125" style="522"/>
    <col min="2579" max="2579" width="11.140625" style="522" customWidth="1"/>
    <col min="2580" max="2809" width="10.5703125" style="522"/>
    <col min="2810" max="2817" width="0" style="522" hidden="1" customWidth="1"/>
    <col min="2818" max="2818" width="3.7109375" style="522" customWidth="1"/>
    <col min="2819" max="2819" width="3.85546875" style="522" customWidth="1"/>
    <col min="2820" max="2820" width="3.7109375" style="522" customWidth="1"/>
    <col min="2821" max="2821" width="12.7109375" style="522" customWidth="1"/>
    <col min="2822" max="2822" width="52.7109375" style="522" customWidth="1"/>
    <col min="2823" max="2826" width="0" style="522" hidden="1" customWidth="1"/>
    <col min="2827" max="2827" width="12.28515625" style="522" customWidth="1"/>
    <col min="2828" max="2828" width="6.42578125" style="522" customWidth="1"/>
    <col min="2829" max="2829" width="12.28515625" style="522" customWidth="1"/>
    <col min="2830" max="2830" width="0" style="522" hidden="1" customWidth="1"/>
    <col min="2831" max="2831" width="3.7109375" style="522" customWidth="1"/>
    <col min="2832" max="2832" width="11.140625" style="522" bestFit="1" customWidth="1"/>
    <col min="2833" max="2834" width="10.5703125" style="522"/>
    <col min="2835" max="2835" width="11.140625" style="522" customWidth="1"/>
    <col min="2836" max="3065" width="10.5703125" style="522"/>
    <col min="3066" max="3073" width="0" style="522" hidden="1" customWidth="1"/>
    <col min="3074" max="3074" width="3.7109375" style="522" customWidth="1"/>
    <col min="3075" max="3075" width="3.85546875" style="522" customWidth="1"/>
    <col min="3076" max="3076" width="3.7109375" style="522" customWidth="1"/>
    <col min="3077" max="3077" width="12.7109375" style="522" customWidth="1"/>
    <col min="3078" max="3078" width="52.7109375" style="522" customWidth="1"/>
    <col min="3079" max="3082" width="0" style="522" hidden="1" customWidth="1"/>
    <col min="3083" max="3083" width="12.28515625" style="522" customWidth="1"/>
    <col min="3084" max="3084" width="6.42578125" style="522" customWidth="1"/>
    <col min="3085" max="3085" width="12.28515625" style="522" customWidth="1"/>
    <col min="3086" max="3086" width="0" style="522" hidden="1" customWidth="1"/>
    <col min="3087" max="3087" width="3.7109375" style="522" customWidth="1"/>
    <col min="3088" max="3088" width="11.140625" style="522" bestFit="1" customWidth="1"/>
    <col min="3089" max="3090" width="10.5703125" style="522"/>
    <col min="3091" max="3091" width="11.140625" style="522" customWidth="1"/>
    <col min="3092" max="3321" width="10.5703125" style="522"/>
    <col min="3322" max="3329" width="0" style="522" hidden="1" customWidth="1"/>
    <col min="3330" max="3330" width="3.7109375" style="522" customWidth="1"/>
    <col min="3331" max="3331" width="3.85546875" style="522" customWidth="1"/>
    <col min="3332" max="3332" width="3.7109375" style="522" customWidth="1"/>
    <col min="3333" max="3333" width="12.7109375" style="522" customWidth="1"/>
    <col min="3334" max="3334" width="52.7109375" style="522" customWidth="1"/>
    <col min="3335" max="3338" width="0" style="522" hidden="1" customWidth="1"/>
    <col min="3339" max="3339" width="12.28515625" style="522" customWidth="1"/>
    <col min="3340" max="3340" width="6.42578125" style="522" customWidth="1"/>
    <col min="3341" max="3341" width="12.28515625" style="522" customWidth="1"/>
    <col min="3342" max="3342" width="0" style="522" hidden="1" customWidth="1"/>
    <col min="3343" max="3343" width="3.7109375" style="522" customWidth="1"/>
    <col min="3344" max="3344" width="11.140625" style="522" bestFit="1" customWidth="1"/>
    <col min="3345" max="3346" width="10.5703125" style="522"/>
    <col min="3347" max="3347" width="11.140625" style="522" customWidth="1"/>
    <col min="3348" max="3577" width="10.5703125" style="522"/>
    <col min="3578" max="3585" width="0" style="522" hidden="1" customWidth="1"/>
    <col min="3586" max="3586" width="3.7109375" style="522" customWidth="1"/>
    <col min="3587" max="3587" width="3.85546875" style="522" customWidth="1"/>
    <col min="3588" max="3588" width="3.7109375" style="522" customWidth="1"/>
    <col min="3589" max="3589" width="12.7109375" style="522" customWidth="1"/>
    <col min="3590" max="3590" width="52.7109375" style="522" customWidth="1"/>
    <col min="3591" max="3594" width="0" style="522" hidden="1" customWidth="1"/>
    <col min="3595" max="3595" width="12.28515625" style="522" customWidth="1"/>
    <col min="3596" max="3596" width="6.42578125" style="522" customWidth="1"/>
    <col min="3597" max="3597" width="12.28515625" style="522" customWidth="1"/>
    <col min="3598" max="3598" width="0" style="522" hidden="1" customWidth="1"/>
    <col min="3599" max="3599" width="3.7109375" style="522" customWidth="1"/>
    <col min="3600" max="3600" width="11.140625" style="522" bestFit="1" customWidth="1"/>
    <col min="3601" max="3602" width="10.5703125" style="522"/>
    <col min="3603" max="3603" width="11.140625" style="522" customWidth="1"/>
    <col min="3604" max="3833" width="10.5703125" style="522"/>
    <col min="3834" max="3841" width="0" style="522" hidden="1" customWidth="1"/>
    <col min="3842" max="3842" width="3.7109375" style="522" customWidth="1"/>
    <col min="3843" max="3843" width="3.85546875" style="522" customWidth="1"/>
    <col min="3844" max="3844" width="3.7109375" style="522" customWidth="1"/>
    <col min="3845" max="3845" width="12.7109375" style="522" customWidth="1"/>
    <col min="3846" max="3846" width="52.7109375" style="522" customWidth="1"/>
    <col min="3847" max="3850" width="0" style="522" hidden="1" customWidth="1"/>
    <col min="3851" max="3851" width="12.28515625" style="522" customWidth="1"/>
    <col min="3852" max="3852" width="6.42578125" style="522" customWidth="1"/>
    <col min="3853" max="3853" width="12.28515625" style="522" customWidth="1"/>
    <col min="3854" max="3854" width="0" style="522" hidden="1" customWidth="1"/>
    <col min="3855" max="3855" width="3.7109375" style="522" customWidth="1"/>
    <col min="3856" max="3856" width="11.140625" style="522" bestFit="1" customWidth="1"/>
    <col min="3857" max="3858" width="10.5703125" style="522"/>
    <col min="3859" max="3859" width="11.140625" style="522" customWidth="1"/>
    <col min="3860" max="4089" width="10.5703125" style="522"/>
    <col min="4090" max="4097" width="0" style="522" hidden="1" customWidth="1"/>
    <col min="4098" max="4098" width="3.7109375" style="522" customWidth="1"/>
    <col min="4099" max="4099" width="3.85546875" style="522" customWidth="1"/>
    <col min="4100" max="4100" width="3.7109375" style="522" customWidth="1"/>
    <col min="4101" max="4101" width="12.7109375" style="522" customWidth="1"/>
    <col min="4102" max="4102" width="52.7109375" style="522" customWidth="1"/>
    <col min="4103" max="4106" width="0" style="522" hidden="1" customWidth="1"/>
    <col min="4107" max="4107" width="12.28515625" style="522" customWidth="1"/>
    <col min="4108" max="4108" width="6.42578125" style="522" customWidth="1"/>
    <col min="4109" max="4109" width="12.28515625" style="522" customWidth="1"/>
    <col min="4110" max="4110" width="0" style="522" hidden="1" customWidth="1"/>
    <col min="4111" max="4111" width="3.7109375" style="522" customWidth="1"/>
    <col min="4112" max="4112" width="11.140625" style="522" bestFit="1" customWidth="1"/>
    <col min="4113" max="4114" width="10.5703125" style="522"/>
    <col min="4115" max="4115" width="11.140625" style="522" customWidth="1"/>
    <col min="4116" max="4345" width="10.5703125" style="522"/>
    <col min="4346" max="4353" width="0" style="522" hidden="1" customWidth="1"/>
    <col min="4354" max="4354" width="3.7109375" style="522" customWidth="1"/>
    <col min="4355" max="4355" width="3.85546875" style="522" customWidth="1"/>
    <col min="4356" max="4356" width="3.7109375" style="522" customWidth="1"/>
    <col min="4357" max="4357" width="12.7109375" style="522" customWidth="1"/>
    <col min="4358" max="4358" width="52.7109375" style="522" customWidth="1"/>
    <col min="4359" max="4362" width="0" style="522" hidden="1" customWidth="1"/>
    <col min="4363" max="4363" width="12.28515625" style="522" customWidth="1"/>
    <col min="4364" max="4364" width="6.42578125" style="522" customWidth="1"/>
    <col min="4365" max="4365" width="12.28515625" style="522" customWidth="1"/>
    <col min="4366" max="4366" width="0" style="522" hidden="1" customWidth="1"/>
    <col min="4367" max="4367" width="3.7109375" style="522" customWidth="1"/>
    <col min="4368" max="4368" width="11.140625" style="522" bestFit="1" customWidth="1"/>
    <col min="4369" max="4370" width="10.5703125" style="522"/>
    <col min="4371" max="4371" width="11.140625" style="522" customWidth="1"/>
    <col min="4372" max="4601" width="10.5703125" style="522"/>
    <col min="4602" max="4609" width="0" style="522" hidden="1" customWidth="1"/>
    <col min="4610" max="4610" width="3.7109375" style="522" customWidth="1"/>
    <col min="4611" max="4611" width="3.85546875" style="522" customWidth="1"/>
    <col min="4612" max="4612" width="3.7109375" style="522" customWidth="1"/>
    <col min="4613" max="4613" width="12.7109375" style="522" customWidth="1"/>
    <col min="4614" max="4614" width="52.7109375" style="522" customWidth="1"/>
    <col min="4615" max="4618" width="0" style="522" hidden="1" customWidth="1"/>
    <col min="4619" max="4619" width="12.28515625" style="522" customWidth="1"/>
    <col min="4620" max="4620" width="6.42578125" style="522" customWidth="1"/>
    <col min="4621" max="4621" width="12.28515625" style="522" customWidth="1"/>
    <col min="4622" max="4622" width="0" style="522" hidden="1" customWidth="1"/>
    <col min="4623" max="4623" width="3.7109375" style="522" customWidth="1"/>
    <col min="4624" max="4624" width="11.140625" style="522" bestFit="1" customWidth="1"/>
    <col min="4625" max="4626" width="10.5703125" style="522"/>
    <col min="4627" max="4627" width="11.140625" style="522" customWidth="1"/>
    <col min="4628" max="4857" width="10.5703125" style="522"/>
    <col min="4858" max="4865" width="0" style="522" hidden="1" customWidth="1"/>
    <col min="4866" max="4866" width="3.7109375" style="522" customWidth="1"/>
    <col min="4867" max="4867" width="3.85546875" style="522" customWidth="1"/>
    <col min="4868" max="4868" width="3.7109375" style="522" customWidth="1"/>
    <col min="4869" max="4869" width="12.7109375" style="522" customWidth="1"/>
    <col min="4870" max="4870" width="52.7109375" style="522" customWidth="1"/>
    <col min="4871" max="4874" width="0" style="522" hidden="1" customWidth="1"/>
    <col min="4875" max="4875" width="12.28515625" style="522" customWidth="1"/>
    <col min="4876" max="4876" width="6.42578125" style="522" customWidth="1"/>
    <col min="4877" max="4877" width="12.28515625" style="522" customWidth="1"/>
    <col min="4878" max="4878" width="0" style="522" hidden="1" customWidth="1"/>
    <col min="4879" max="4879" width="3.7109375" style="522" customWidth="1"/>
    <col min="4880" max="4880" width="11.140625" style="522" bestFit="1" customWidth="1"/>
    <col min="4881" max="4882" width="10.5703125" style="522"/>
    <col min="4883" max="4883" width="11.140625" style="522" customWidth="1"/>
    <col min="4884" max="5113" width="10.5703125" style="522"/>
    <col min="5114" max="5121" width="0" style="522" hidden="1" customWidth="1"/>
    <col min="5122" max="5122" width="3.7109375" style="522" customWidth="1"/>
    <col min="5123" max="5123" width="3.85546875" style="522" customWidth="1"/>
    <col min="5124" max="5124" width="3.7109375" style="522" customWidth="1"/>
    <col min="5125" max="5125" width="12.7109375" style="522" customWidth="1"/>
    <col min="5126" max="5126" width="52.7109375" style="522" customWidth="1"/>
    <col min="5127" max="5130" width="0" style="522" hidden="1" customWidth="1"/>
    <col min="5131" max="5131" width="12.28515625" style="522" customWidth="1"/>
    <col min="5132" max="5132" width="6.42578125" style="522" customWidth="1"/>
    <col min="5133" max="5133" width="12.28515625" style="522" customWidth="1"/>
    <col min="5134" max="5134" width="0" style="522" hidden="1" customWidth="1"/>
    <col min="5135" max="5135" width="3.7109375" style="522" customWidth="1"/>
    <col min="5136" max="5136" width="11.140625" style="522" bestFit="1" customWidth="1"/>
    <col min="5137" max="5138" width="10.5703125" style="522"/>
    <col min="5139" max="5139" width="11.140625" style="522" customWidth="1"/>
    <col min="5140" max="5369" width="10.5703125" style="522"/>
    <col min="5370" max="5377" width="0" style="522" hidden="1" customWidth="1"/>
    <col min="5378" max="5378" width="3.7109375" style="522" customWidth="1"/>
    <col min="5379" max="5379" width="3.85546875" style="522" customWidth="1"/>
    <col min="5380" max="5380" width="3.7109375" style="522" customWidth="1"/>
    <col min="5381" max="5381" width="12.7109375" style="522" customWidth="1"/>
    <col min="5382" max="5382" width="52.7109375" style="522" customWidth="1"/>
    <col min="5383" max="5386" width="0" style="522" hidden="1" customWidth="1"/>
    <col min="5387" max="5387" width="12.28515625" style="522" customWidth="1"/>
    <col min="5388" max="5388" width="6.42578125" style="522" customWidth="1"/>
    <col min="5389" max="5389" width="12.28515625" style="522" customWidth="1"/>
    <col min="5390" max="5390" width="0" style="522" hidden="1" customWidth="1"/>
    <col min="5391" max="5391" width="3.7109375" style="522" customWidth="1"/>
    <col min="5392" max="5392" width="11.140625" style="522" bestFit="1" customWidth="1"/>
    <col min="5393" max="5394" width="10.5703125" style="522"/>
    <col min="5395" max="5395" width="11.140625" style="522" customWidth="1"/>
    <col min="5396" max="5625" width="10.5703125" style="522"/>
    <col min="5626" max="5633" width="0" style="522" hidden="1" customWidth="1"/>
    <col min="5634" max="5634" width="3.7109375" style="522" customWidth="1"/>
    <col min="5635" max="5635" width="3.85546875" style="522" customWidth="1"/>
    <col min="5636" max="5636" width="3.7109375" style="522" customWidth="1"/>
    <col min="5637" max="5637" width="12.7109375" style="522" customWidth="1"/>
    <col min="5638" max="5638" width="52.7109375" style="522" customWidth="1"/>
    <col min="5639" max="5642" width="0" style="522" hidden="1" customWidth="1"/>
    <col min="5643" max="5643" width="12.28515625" style="522" customWidth="1"/>
    <col min="5644" max="5644" width="6.42578125" style="522" customWidth="1"/>
    <col min="5645" max="5645" width="12.28515625" style="522" customWidth="1"/>
    <col min="5646" max="5646" width="0" style="522" hidden="1" customWidth="1"/>
    <col min="5647" max="5647" width="3.7109375" style="522" customWidth="1"/>
    <col min="5648" max="5648" width="11.140625" style="522" bestFit="1" customWidth="1"/>
    <col min="5649" max="5650" width="10.5703125" style="522"/>
    <col min="5651" max="5651" width="11.140625" style="522" customWidth="1"/>
    <col min="5652" max="5881" width="10.5703125" style="522"/>
    <col min="5882" max="5889" width="0" style="522" hidden="1" customWidth="1"/>
    <col min="5890" max="5890" width="3.7109375" style="522" customWidth="1"/>
    <col min="5891" max="5891" width="3.85546875" style="522" customWidth="1"/>
    <col min="5892" max="5892" width="3.7109375" style="522" customWidth="1"/>
    <col min="5893" max="5893" width="12.7109375" style="522" customWidth="1"/>
    <col min="5894" max="5894" width="52.7109375" style="522" customWidth="1"/>
    <col min="5895" max="5898" width="0" style="522" hidden="1" customWidth="1"/>
    <col min="5899" max="5899" width="12.28515625" style="522" customWidth="1"/>
    <col min="5900" max="5900" width="6.42578125" style="522" customWidth="1"/>
    <col min="5901" max="5901" width="12.28515625" style="522" customWidth="1"/>
    <col min="5902" max="5902" width="0" style="522" hidden="1" customWidth="1"/>
    <col min="5903" max="5903" width="3.7109375" style="522" customWidth="1"/>
    <col min="5904" max="5904" width="11.140625" style="522" bestFit="1" customWidth="1"/>
    <col min="5905" max="5906" width="10.5703125" style="522"/>
    <col min="5907" max="5907" width="11.140625" style="522" customWidth="1"/>
    <col min="5908" max="6137" width="10.5703125" style="522"/>
    <col min="6138" max="6145" width="0" style="522" hidden="1" customWidth="1"/>
    <col min="6146" max="6146" width="3.7109375" style="522" customWidth="1"/>
    <col min="6147" max="6147" width="3.85546875" style="522" customWidth="1"/>
    <col min="6148" max="6148" width="3.7109375" style="522" customWidth="1"/>
    <col min="6149" max="6149" width="12.7109375" style="522" customWidth="1"/>
    <col min="6150" max="6150" width="52.7109375" style="522" customWidth="1"/>
    <col min="6151" max="6154" width="0" style="522" hidden="1" customWidth="1"/>
    <col min="6155" max="6155" width="12.28515625" style="522" customWidth="1"/>
    <col min="6156" max="6156" width="6.42578125" style="522" customWidth="1"/>
    <col min="6157" max="6157" width="12.28515625" style="522" customWidth="1"/>
    <col min="6158" max="6158" width="0" style="522" hidden="1" customWidth="1"/>
    <col min="6159" max="6159" width="3.7109375" style="522" customWidth="1"/>
    <col min="6160" max="6160" width="11.140625" style="522" bestFit="1" customWidth="1"/>
    <col min="6161" max="6162" width="10.5703125" style="522"/>
    <col min="6163" max="6163" width="11.140625" style="522" customWidth="1"/>
    <col min="6164" max="6393" width="10.5703125" style="522"/>
    <col min="6394" max="6401" width="0" style="522" hidden="1" customWidth="1"/>
    <col min="6402" max="6402" width="3.7109375" style="522" customWidth="1"/>
    <col min="6403" max="6403" width="3.85546875" style="522" customWidth="1"/>
    <col min="6404" max="6404" width="3.7109375" style="522" customWidth="1"/>
    <col min="6405" max="6405" width="12.7109375" style="522" customWidth="1"/>
    <col min="6406" max="6406" width="52.7109375" style="522" customWidth="1"/>
    <col min="6407" max="6410" width="0" style="522" hidden="1" customWidth="1"/>
    <col min="6411" max="6411" width="12.28515625" style="522" customWidth="1"/>
    <col min="6412" max="6412" width="6.42578125" style="522" customWidth="1"/>
    <col min="6413" max="6413" width="12.28515625" style="522" customWidth="1"/>
    <col min="6414" max="6414" width="0" style="522" hidden="1" customWidth="1"/>
    <col min="6415" max="6415" width="3.7109375" style="522" customWidth="1"/>
    <col min="6416" max="6416" width="11.140625" style="522" bestFit="1" customWidth="1"/>
    <col min="6417" max="6418" width="10.5703125" style="522"/>
    <col min="6419" max="6419" width="11.140625" style="522" customWidth="1"/>
    <col min="6420" max="6649" width="10.5703125" style="522"/>
    <col min="6650" max="6657" width="0" style="522" hidden="1" customWidth="1"/>
    <col min="6658" max="6658" width="3.7109375" style="522" customWidth="1"/>
    <col min="6659" max="6659" width="3.85546875" style="522" customWidth="1"/>
    <col min="6660" max="6660" width="3.7109375" style="522" customWidth="1"/>
    <col min="6661" max="6661" width="12.7109375" style="522" customWidth="1"/>
    <col min="6662" max="6662" width="52.7109375" style="522" customWidth="1"/>
    <col min="6663" max="6666" width="0" style="522" hidden="1" customWidth="1"/>
    <col min="6667" max="6667" width="12.28515625" style="522" customWidth="1"/>
    <col min="6668" max="6668" width="6.42578125" style="522" customWidth="1"/>
    <col min="6669" max="6669" width="12.28515625" style="522" customWidth="1"/>
    <col min="6670" max="6670" width="0" style="522" hidden="1" customWidth="1"/>
    <col min="6671" max="6671" width="3.7109375" style="522" customWidth="1"/>
    <col min="6672" max="6672" width="11.140625" style="522" bestFit="1" customWidth="1"/>
    <col min="6673" max="6674" width="10.5703125" style="522"/>
    <col min="6675" max="6675" width="11.140625" style="522" customWidth="1"/>
    <col min="6676" max="6905" width="10.5703125" style="522"/>
    <col min="6906" max="6913" width="0" style="522" hidden="1" customWidth="1"/>
    <col min="6914" max="6914" width="3.7109375" style="522" customWidth="1"/>
    <col min="6915" max="6915" width="3.85546875" style="522" customWidth="1"/>
    <col min="6916" max="6916" width="3.7109375" style="522" customWidth="1"/>
    <col min="6917" max="6917" width="12.7109375" style="522" customWidth="1"/>
    <col min="6918" max="6918" width="52.7109375" style="522" customWidth="1"/>
    <col min="6919" max="6922" width="0" style="522" hidden="1" customWidth="1"/>
    <col min="6923" max="6923" width="12.28515625" style="522" customWidth="1"/>
    <col min="6924" max="6924" width="6.42578125" style="522" customWidth="1"/>
    <col min="6925" max="6925" width="12.28515625" style="522" customWidth="1"/>
    <col min="6926" max="6926" width="0" style="522" hidden="1" customWidth="1"/>
    <col min="6927" max="6927" width="3.7109375" style="522" customWidth="1"/>
    <col min="6928" max="6928" width="11.140625" style="522" bestFit="1" customWidth="1"/>
    <col min="6929" max="6930" width="10.5703125" style="522"/>
    <col min="6931" max="6931" width="11.140625" style="522" customWidth="1"/>
    <col min="6932" max="7161" width="10.5703125" style="522"/>
    <col min="7162" max="7169" width="0" style="522" hidden="1" customWidth="1"/>
    <col min="7170" max="7170" width="3.7109375" style="522" customWidth="1"/>
    <col min="7171" max="7171" width="3.85546875" style="522" customWidth="1"/>
    <col min="7172" max="7172" width="3.7109375" style="522" customWidth="1"/>
    <col min="7173" max="7173" width="12.7109375" style="522" customWidth="1"/>
    <col min="7174" max="7174" width="52.7109375" style="522" customWidth="1"/>
    <col min="7175" max="7178" width="0" style="522" hidden="1" customWidth="1"/>
    <col min="7179" max="7179" width="12.28515625" style="522" customWidth="1"/>
    <col min="7180" max="7180" width="6.42578125" style="522" customWidth="1"/>
    <col min="7181" max="7181" width="12.28515625" style="522" customWidth="1"/>
    <col min="7182" max="7182" width="0" style="522" hidden="1" customWidth="1"/>
    <col min="7183" max="7183" width="3.7109375" style="522" customWidth="1"/>
    <col min="7184" max="7184" width="11.140625" style="522" bestFit="1" customWidth="1"/>
    <col min="7185" max="7186" width="10.5703125" style="522"/>
    <col min="7187" max="7187" width="11.140625" style="522" customWidth="1"/>
    <col min="7188" max="7417" width="10.5703125" style="522"/>
    <col min="7418" max="7425" width="0" style="522" hidden="1" customWidth="1"/>
    <col min="7426" max="7426" width="3.7109375" style="522" customWidth="1"/>
    <col min="7427" max="7427" width="3.85546875" style="522" customWidth="1"/>
    <col min="7428" max="7428" width="3.7109375" style="522" customWidth="1"/>
    <col min="7429" max="7429" width="12.7109375" style="522" customWidth="1"/>
    <col min="7430" max="7430" width="52.7109375" style="522" customWidth="1"/>
    <col min="7431" max="7434" width="0" style="522" hidden="1" customWidth="1"/>
    <col min="7435" max="7435" width="12.28515625" style="522" customWidth="1"/>
    <col min="7436" max="7436" width="6.42578125" style="522" customWidth="1"/>
    <col min="7437" max="7437" width="12.28515625" style="522" customWidth="1"/>
    <col min="7438" max="7438" width="0" style="522" hidden="1" customWidth="1"/>
    <col min="7439" max="7439" width="3.7109375" style="522" customWidth="1"/>
    <col min="7440" max="7440" width="11.140625" style="522" bestFit="1" customWidth="1"/>
    <col min="7441" max="7442" width="10.5703125" style="522"/>
    <col min="7443" max="7443" width="11.140625" style="522" customWidth="1"/>
    <col min="7444" max="7673" width="10.5703125" style="522"/>
    <col min="7674" max="7681" width="0" style="522" hidden="1" customWidth="1"/>
    <col min="7682" max="7682" width="3.7109375" style="522" customWidth="1"/>
    <col min="7683" max="7683" width="3.85546875" style="522" customWidth="1"/>
    <col min="7684" max="7684" width="3.7109375" style="522" customWidth="1"/>
    <col min="7685" max="7685" width="12.7109375" style="522" customWidth="1"/>
    <col min="7686" max="7686" width="52.7109375" style="522" customWidth="1"/>
    <col min="7687" max="7690" width="0" style="522" hidden="1" customWidth="1"/>
    <col min="7691" max="7691" width="12.28515625" style="522" customWidth="1"/>
    <col min="7692" max="7692" width="6.42578125" style="522" customWidth="1"/>
    <col min="7693" max="7693" width="12.28515625" style="522" customWidth="1"/>
    <col min="7694" max="7694" width="0" style="522" hidden="1" customWidth="1"/>
    <col min="7695" max="7695" width="3.7109375" style="522" customWidth="1"/>
    <col min="7696" max="7696" width="11.140625" style="522" bestFit="1" customWidth="1"/>
    <col min="7697" max="7698" width="10.5703125" style="522"/>
    <col min="7699" max="7699" width="11.140625" style="522" customWidth="1"/>
    <col min="7700" max="7929" width="10.5703125" style="522"/>
    <col min="7930" max="7937" width="0" style="522" hidden="1" customWidth="1"/>
    <col min="7938" max="7938" width="3.7109375" style="522" customWidth="1"/>
    <col min="7939" max="7939" width="3.85546875" style="522" customWidth="1"/>
    <col min="7940" max="7940" width="3.7109375" style="522" customWidth="1"/>
    <col min="7941" max="7941" width="12.7109375" style="522" customWidth="1"/>
    <col min="7942" max="7942" width="52.7109375" style="522" customWidth="1"/>
    <col min="7943" max="7946" width="0" style="522" hidden="1" customWidth="1"/>
    <col min="7947" max="7947" width="12.28515625" style="522" customWidth="1"/>
    <col min="7948" max="7948" width="6.42578125" style="522" customWidth="1"/>
    <col min="7949" max="7949" width="12.28515625" style="522" customWidth="1"/>
    <col min="7950" max="7950" width="0" style="522" hidden="1" customWidth="1"/>
    <col min="7951" max="7951" width="3.7109375" style="522" customWidth="1"/>
    <col min="7952" max="7952" width="11.140625" style="522" bestFit="1" customWidth="1"/>
    <col min="7953" max="7954" width="10.5703125" style="522"/>
    <col min="7955" max="7955" width="11.140625" style="522" customWidth="1"/>
    <col min="7956" max="8185" width="10.5703125" style="522"/>
    <col min="8186" max="8193" width="0" style="522" hidden="1" customWidth="1"/>
    <col min="8194" max="8194" width="3.7109375" style="522" customWidth="1"/>
    <col min="8195" max="8195" width="3.85546875" style="522" customWidth="1"/>
    <col min="8196" max="8196" width="3.7109375" style="522" customWidth="1"/>
    <col min="8197" max="8197" width="12.7109375" style="522" customWidth="1"/>
    <col min="8198" max="8198" width="52.7109375" style="522" customWidth="1"/>
    <col min="8199" max="8202" width="0" style="522" hidden="1" customWidth="1"/>
    <col min="8203" max="8203" width="12.28515625" style="522" customWidth="1"/>
    <col min="8204" max="8204" width="6.42578125" style="522" customWidth="1"/>
    <col min="8205" max="8205" width="12.28515625" style="522" customWidth="1"/>
    <col min="8206" max="8206" width="0" style="522" hidden="1" customWidth="1"/>
    <col min="8207" max="8207" width="3.7109375" style="522" customWidth="1"/>
    <col min="8208" max="8208" width="11.140625" style="522" bestFit="1" customWidth="1"/>
    <col min="8209" max="8210" width="10.5703125" style="522"/>
    <col min="8211" max="8211" width="11.140625" style="522" customWidth="1"/>
    <col min="8212" max="8441" width="10.5703125" style="522"/>
    <col min="8442" max="8449" width="0" style="522" hidden="1" customWidth="1"/>
    <col min="8450" max="8450" width="3.7109375" style="522" customWidth="1"/>
    <col min="8451" max="8451" width="3.85546875" style="522" customWidth="1"/>
    <col min="8452" max="8452" width="3.7109375" style="522" customWidth="1"/>
    <col min="8453" max="8453" width="12.7109375" style="522" customWidth="1"/>
    <col min="8454" max="8454" width="52.7109375" style="522" customWidth="1"/>
    <col min="8455" max="8458" width="0" style="522" hidden="1" customWidth="1"/>
    <col min="8459" max="8459" width="12.28515625" style="522" customWidth="1"/>
    <col min="8460" max="8460" width="6.42578125" style="522" customWidth="1"/>
    <col min="8461" max="8461" width="12.28515625" style="522" customWidth="1"/>
    <col min="8462" max="8462" width="0" style="522" hidden="1" customWidth="1"/>
    <col min="8463" max="8463" width="3.7109375" style="522" customWidth="1"/>
    <col min="8464" max="8464" width="11.140625" style="522" bestFit="1" customWidth="1"/>
    <col min="8465" max="8466" width="10.5703125" style="522"/>
    <col min="8467" max="8467" width="11.140625" style="522" customWidth="1"/>
    <col min="8468" max="8697" width="10.5703125" style="522"/>
    <col min="8698" max="8705" width="0" style="522" hidden="1" customWidth="1"/>
    <col min="8706" max="8706" width="3.7109375" style="522" customWidth="1"/>
    <col min="8707" max="8707" width="3.85546875" style="522" customWidth="1"/>
    <col min="8708" max="8708" width="3.7109375" style="522" customWidth="1"/>
    <col min="8709" max="8709" width="12.7109375" style="522" customWidth="1"/>
    <col min="8710" max="8710" width="52.7109375" style="522" customWidth="1"/>
    <col min="8711" max="8714" width="0" style="522" hidden="1" customWidth="1"/>
    <col min="8715" max="8715" width="12.28515625" style="522" customWidth="1"/>
    <col min="8716" max="8716" width="6.42578125" style="522" customWidth="1"/>
    <col min="8717" max="8717" width="12.28515625" style="522" customWidth="1"/>
    <col min="8718" max="8718" width="0" style="522" hidden="1" customWidth="1"/>
    <col min="8719" max="8719" width="3.7109375" style="522" customWidth="1"/>
    <col min="8720" max="8720" width="11.140625" style="522" bestFit="1" customWidth="1"/>
    <col min="8721" max="8722" width="10.5703125" style="522"/>
    <col min="8723" max="8723" width="11.140625" style="522" customWidth="1"/>
    <col min="8724" max="8953" width="10.5703125" style="522"/>
    <col min="8954" max="8961" width="0" style="522" hidden="1" customWidth="1"/>
    <col min="8962" max="8962" width="3.7109375" style="522" customWidth="1"/>
    <col min="8963" max="8963" width="3.85546875" style="522" customWidth="1"/>
    <col min="8964" max="8964" width="3.7109375" style="522" customWidth="1"/>
    <col min="8965" max="8965" width="12.7109375" style="522" customWidth="1"/>
    <col min="8966" max="8966" width="52.7109375" style="522" customWidth="1"/>
    <col min="8967" max="8970" width="0" style="522" hidden="1" customWidth="1"/>
    <col min="8971" max="8971" width="12.28515625" style="522" customWidth="1"/>
    <col min="8972" max="8972" width="6.42578125" style="522" customWidth="1"/>
    <col min="8973" max="8973" width="12.28515625" style="522" customWidth="1"/>
    <col min="8974" max="8974" width="0" style="522" hidden="1" customWidth="1"/>
    <col min="8975" max="8975" width="3.7109375" style="522" customWidth="1"/>
    <col min="8976" max="8976" width="11.140625" style="522" bestFit="1" customWidth="1"/>
    <col min="8977" max="8978" width="10.5703125" style="522"/>
    <col min="8979" max="8979" width="11.140625" style="522" customWidth="1"/>
    <col min="8980" max="9209" width="10.5703125" style="522"/>
    <col min="9210" max="9217" width="0" style="522" hidden="1" customWidth="1"/>
    <col min="9218" max="9218" width="3.7109375" style="522" customWidth="1"/>
    <col min="9219" max="9219" width="3.85546875" style="522" customWidth="1"/>
    <col min="9220" max="9220" width="3.7109375" style="522" customWidth="1"/>
    <col min="9221" max="9221" width="12.7109375" style="522" customWidth="1"/>
    <col min="9222" max="9222" width="52.7109375" style="522" customWidth="1"/>
    <col min="9223" max="9226" width="0" style="522" hidden="1" customWidth="1"/>
    <col min="9227" max="9227" width="12.28515625" style="522" customWidth="1"/>
    <col min="9228" max="9228" width="6.42578125" style="522" customWidth="1"/>
    <col min="9229" max="9229" width="12.28515625" style="522" customWidth="1"/>
    <col min="9230" max="9230" width="0" style="522" hidden="1" customWidth="1"/>
    <col min="9231" max="9231" width="3.7109375" style="522" customWidth="1"/>
    <col min="9232" max="9232" width="11.140625" style="522" bestFit="1" customWidth="1"/>
    <col min="9233" max="9234" width="10.5703125" style="522"/>
    <col min="9235" max="9235" width="11.140625" style="522" customWidth="1"/>
    <col min="9236" max="9465" width="10.5703125" style="522"/>
    <col min="9466" max="9473" width="0" style="522" hidden="1" customWidth="1"/>
    <col min="9474" max="9474" width="3.7109375" style="522" customWidth="1"/>
    <col min="9475" max="9475" width="3.85546875" style="522" customWidth="1"/>
    <col min="9476" max="9476" width="3.7109375" style="522" customWidth="1"/>
    <col min="9477" max="9477" width="12.7109375" style="522" customWidth="1"/>
    <col min="9478" max="9478" width="52.7109375" style="522" customWidth="1"/>
    <col min="9479" max="9482" width="0" style="522" hidden="1" customWidth="1"/>
    <col min="9483" max="9483" width="12.28515625" style="522" customWidth="1"/>
    <col min="9484" max="9484" width="6.42578125" style="522" customWidth="1"/>
    <col min="9485" max="9485" width="12.28515625" style="522" customWidth="1"/>
    <col min="9486" max="9486" width="0" style="522" hidden="1" customWidth="1"/>
    <col min="9487" max="9487" width="3.7109375" style="522" customWidth="1"/>
    <col min="9488" max="9488" width="11.140625" style="522" bestFit="1" customWidth="1"/>
    <col min="9489" max="9490" width="10.5703125" style="522"/>
    <col min="9491" max="9491" width="11.140625" style="522" customWidth="1"/>
    <col min="9492" max="9721" width="10.5703125" style="522"/>
    <col min="9722" max="9729" width="0" style="522" hidden="1" customWidth="1"/>
    <col min="9730" max="9730" width="3.7109375" style="522" customWidth="1"/>
    <col min="9731" max="9731" width="3.85546875" style="522" customWidth="1"/>
    <col min="9732" max="9732" width="3.7109375" style="522" customWidth="1"/>
    <col min="9733" max="9733" width="12.7109375" style="522" customWidth="1"/>
    <col min="9734" max="9734" width="52.7109375" style="522" customWidth="1"/>
    <col min="9735" max="9738" width="0" style="522" hidden="1" customWidth="1"/>
    <col min="9739" max="9739" width="12.28515625" style="522" customWidth="1"/>
    <col min="9740" max="9740" width="6.42578125" style="522" customWidth="1"/>
    <col min="9741" max="9741" width="12.28515625" style="522" customWidth="1"/>
    <col min="9742" max="9742" width="0" style="522" hidden="1" customWidth="1"/>
    <col min="9743" max="9743" width="3.7109375" style="522" customWidth="1"/>
    <col min="9744" max="9744" width="11.140625" style="522" bestFit="1" customWidth="1"/>
    <col min="9745" max="9746" width="10.5703125" style="522"/>
    <col min="9747" max="9747" width="11.140625" style="522" customWidth="1"/>
    <col min="9748" max="9977" width="10.5703125" style="522"/>
    <col min="9978" max="9985" width="0" style="522" hidden="1" customWidth="1"/>
    <col min="9986" max="9986" width="3.7109375" style="522" customWidth="1"/>
    <col min="9987" max="9987" width="3.85546875" style="522" customWidth="1"/>
    <col min="9988" max="9988" width="3.7109375" style="522" customWidth="1"/>
    <col min="9989" max="9989" width="12.7109375" style="522" customWidth="1"/>
    <col min="9990" max="9990" width="52.7109375" style="522" customWidth="1"/>
    <col min="9991" max="9994" width="0" style="522" hidden="1" customWidth="1"/>
    <col min="9995" max="9995" width="12.28515625" style="522" customWidth="1"/>
    <col min="9996" max="9996" width="6.42578125" style="522" customWidth="1"/>
    <col min="9997" max="9997" width="12.28515625" style="522" customWidth="1"/>
    <col min="9998" max="9998" width="0" style="522" hidden="1" customWidth="1"/>
    <col min="9999" max="9999" width="3.7109375" style="522" customWidth="1"/>
    <col min="10000" max="10000" width="11.140625" style="522" bestFit="1" customWidth="1"/>
    <col min="10001" max="10002" width="10.5703125" style="522"/>
    <col min="10003" max="10003" width="11.140625" style="522" customWidth="1"/>
    <col min="10004" max="10233" width="10.5703125" style="522"/>
    <col min="10234" max="10241" width="0" style="522" hidden="1" customWidth="1"/>
    <col min="10242" max="10242" width="3.7109375" style="522" customWidth="1"/>
    <col min="10243" max="10243" width="3.85546875" style="522" customWidth="1"/>
    <col min="10244" max="10244" width="3.7109375" style="522" customWidth="1"/>
    <col min="10245" max="10245" width="12.7109375" style="522" customWidth="1"/>
    <col min="10246" max="10246" width="52.7109375" style="522" customWidth="1"/>
    <col min="10247" max="10250" width="0" style="522" hidden="1" customWidth="1"/>
    <col min="10251" max="10251" width="12.28515625" style="522" customWidth="1"/>
    <col min="10252" max="10252" width="6.42578125" style="522" customWidth="1"/>
    <col min="10253" max="10253" width="12.28515625" style="522" customWidth="1"/>
    <col min="10254" max="10254" width="0" style="522" hidden="1" customWidth="1"/>
    <col min="10255" max="10255" width="3.7109375" style="522" customWidth="1"/>
    <col min="10256" max="10256" width="11.140625" style="522" bestFit="1" customWidth="1"/>
    <col min="10257" max="10258" width="10.5703125" style="522"/>
    <col min="10259" max="10259" width="11.140625" style="522" customWidth="1"/>
    <col min="10260" max="10489" width="10.5703125" style="522"/>
    <col min="10490" max="10497" width="0" style="522" hidden="1" customWidth="1"/>
    <col min="10498" max="10498" width="3.7109375" style="522" customWidth="1"/>
    <col min="10499" max="10499" width="3.85546875" style="522" customWidth="1"/>
    <col min="10500" max="10500" width="3.7109375" style="522" customWidth="1"/>
    <col min="10501" max="10501" width="12.7109375" style="522" customWidth="1"/>
    <col min="10502" max="10502" width="52.7109375" style="522" customWidth="1"/>
    <col min="10503" max="10506" width="0" style="522" hidden="1" customWidth="1"/>
    <col min="10507" max="10507" width="12.28515625" style="522" customWidth="1"/>
    <col min="10508" max="10508" width="6.42578125" style="522" customWidth="1"/>
    <col min="10509" max="10509" width="12.28515625" style="522" customWidth="1"/>
    <col min="10510" max="10510" width="0" style="522" hidden="1" customWidth="1"/>
    <col min="10511" max="10511" width="3.7109375" style="522" customWidth="1"/>
    <col min="10512" max="10512" width="11.140625" style="522" bestFit="1" customWidth="1"/>
    <col min="10513" max="10514" width="10.5703125" style="522"/>
    <col min="10515" max="10515" width="11.140625" style="522" customWidth="1"/>
    <col min="10516" max="10745" width="10.5703125" style="522"/>
    <col min="10746" max="10753" width="0" style="522" hidden="1" customWidth="1"/>
    <col min="10754" max="10754" width="3.7109375" style="522" customWidth="1"/>
    <col min="10755" max="10755" width="3.85546875" style="522" customWidth="1"/>
    <col min="10756" max="10756" width="3.7109375" style="522" customWidth="1"/>
    <col min="10757" max="10757" width="12.7109375" style="522" customWidth="1"/>
    <col min="10758" max="10758" width="52.7109375" style="522" customWidth="1"/>
    <col min="10759" max="10762" width="0" style="522" hidden="1" customWidth="1"/>
    <col min="10763" max="10763" width="12.28515625" style="522" customWidth="1"/>
    <col min="10764" max="10764" width="6.42578125" style="522" customWidth="1"/>
    <col min="10765" max="10765" width="12.28515625" style="522" customWidth="1"/>
    <col min="10766" max="10766" width="0" style="522" hidden="1" customWidth="1"/>
    <col min="10767" max="10767" width="3.7109375" style="522" customWidth="1"/>
    <col min="10768" max="10768" width="11.140625" style="522" bestFit="1" customWidth="1"/>
    <col min="10769" max="10770" width="10.5703125" style="522"/>
    <col min="10771" max="10771" width="11.140625" style="522" customWidth="1"/>
    <col min="10772" max="11001" width="10.5703125" style="522"/>
    <col min="11002" max="11009" width="0" style="522" hidden="1" customWidth="1"/>
    <col min="11010" max="11010" width="3.7109375" style="522" customWidth="1"/>
    <col min="11011" max="11011" width="3.85546875" style="522" customWidth="1"/>
    <col min="11012" max="11012" width="3.7109375" style="522" customWidth="1"/>
    <col min="11013" max="11013" width="12.7109375" style="522" customWidth="1"/>
    <col min="11014" max="11014" width="52.7109375" style="522" customWidth="1"/>
    <col min="11015" max="11018" width="0" style="522" hidden="1" customWidth="1"/>
    <col min="11019" max="11019" width="12.28515625" style="522" customWidth="1"/>
    <col min="11020" max="11020" width="6.42578125" style="522" customWidth="1"/>
    <col min="11021" max="11021" width="12.28515625" style="522" customWidth="1"/>
    <col min="11022" max="11022" width="0" style="522" hidden="1" customWidth="1"/>
    <col min="11023" max="11023" width="3.7109375" style="522" customWidth="1"/>
    <col min="11024" max="11024" width="11.140625" style="522" bestFit="1" customWidth="1"/>
    <col min="11025" max="11026" width="10.5703125" style="522"/>
    <col min="11027" max="11027" width="11.140625" style="522" customWidth="1"/>
    <col min="11028" max="11257" width="10.5703125" style="522"/>
    <col min="11258" max="11265" width="0" style="522" hidden="1" customWidth="1"/>
    <col min="11266" max="11266" width="3.7109375" style="522" customWidth="1"/>
    <col min="11267" max="11267" width="3.85546875" style="522" customWidth="1"/>
    <col min="11268" max="11268" width="3.7109375" style="522" customWidth="1"/>
    <col min="11269" max="11269" width="12.7109375" style="522" customWidth="1"/>
    <col min="11270" max="11270" width="52.7109375" style="522" customWidth="1"/>
    <col min="11271" max="11274" width="0" style="522" hidden="1" customWidth="1"/>
    <col min="11275" max="11275" width="12.28515625" style="522" customWidth="1"/>
    <col min="11276" max="11276" width="6.42578125" style="522" customWidth="1"/>
    <col min="11277" max="11277" width="12.28515625" style="522" customWidth="1"/>
    <col min="11278" max="11278" width="0" style="522" hidden="1" customWidth="1"/>
    <col min="11279" max="11279" width="3.7109375" style="522" customWidth="1"/>
    <col min="11280" max="11280" width="11.140625" style="522" bestFit="1" customWidth="1"/>
    <col min="11281" max="11282" width="10.5703125" style="522"/>
    <col min="11283" max="11283" width="11.140625" style="522" customWidth="1"/>
    <col min="11284" max="11513" width="10.5703125" style="522"/>
    <col min="11514" max="11521" width="0" style="522" hidden="1" customWidth="1"/>
    <col min="11522" max="11522" width="3.7109375" style="522" customWidth="1"/>
    <col min="11523" max="11523" width="3.85546875" style="522" customWidth="1"/>
    <col min="11524" max="11524" width="3.7109375" style="522" customWidth="1"/>
    <col min="11525" max="11525" width="12.7109375" style="522" customWidth="1"/>
    <col min="11526" max="11526" width="52.7109375" style="522" customWidth="1"/>
    <col min="11527" max="11530" width="0" style="522" hidden="1" customWidth="1"/>
    <col min="11531" max="11531" width="12.28515625" style="522" customWidth="1"/>
    <col min="11532" max="11532" width="6.42578125" style="522" customWidth="1"/>
    <col min="11533" max="11533" width="12.28515625" style="522" customWidth="1"/>
    <col min="11534" max="11534" width="0" style="522" hidden="1" customWidth="1"/>
    <col min="11535" max="11535" width="3.7109375" style="522" customWidth="1"/>
    <col min="11536" max="11536" width="11.140625" style="522" bestFit="1" customWidth="1"/>
    <col min="11537" max="11538" width="10.5703125" style="522"/>
    <col min="11539" max="11539" width="11.140625" style="522" customWidth="1"/>
    <col min="11540" max="11769" width="10.5703125" style="522"/>
    <col min="11770" max="11777" width="0" style="522" hidden="1" customWidth="1"/>
    <col min="11778" max="11778" width="3.7109375" style="522" customWidth="1"/>
    <col min="11779" max="11779" width="3.85546875" style="522" customWidth="1"/>
    <col min="11780" max="11780" width="3.7109375" style="522" customWidth="1"/>
    <col min="11781" max="11781" width="12.7109375" style="522" customWidth="1"/>
    <col min="11782" max="11782" width="52.7109375" style="522" customWidth="1"/>
    <col min="11783" max="11786" width="0" style="522" hidden="1" customWidth="1"/>
    <col min="11787" max="11787" width="12.28515625" style="522" customWidth="1"/>
    <col min="11788" max="11788" width="6.42578125" style="522" customWidth="1"/>
    <col min="11789" max="11789" width="12.28515625" style="522" customWidth="1"/>
    <col min="11790" max="11790" width="0" style="522" hidden="1" customWidth="1"/>
    <col min="11791" max="11791" width="3.7109375" style="522" customWidth="1"/>
    <col min="11792" max="11792" width="11.140625" style="522" bestFit="1" customWidth="1"/>
    <col min="11793" max="11794" width="10.5703125" style="522"/>
    <col min="11795" max="11795" width="11.140625" style="522" customWidth="1"/>
    <col min="11796" max="12025" width="10.5703125" style="522"/>
    <col min="12026" max="12033" width="0" style="522" hidden="1" customWidth="1"/>
    <col min="12034" max="12034" width="3.7109375" style="522" customWidth="1"/>
    <col min="12035" max="12035" width="3.85546875" style="522" customWidth="1"/>
    <col min="12036" max="12036" width="3.7109375" style="522" customWidth="1"/>
    <col min="12037" max="12037" width="12.7109375" style="522" customWidth="1"/>
    <col min="12038" max="12038" width="52.7109375" style="522" customWidth="1"/>
    <col min="12039" max="12042" width="0" style="522" hidden="1" customWidth="1"/>
    <col min="12043" max="12043" width="12.28515625" style="522" customWidth="1"/>
    <col min="12044" max="12044" width="6.42578125" style="522" customWidth="1"/>
    <col min="12045" max="12045" width="12.28515625" style="522" customWidth="1"/>
    <col min="12046" max="12046" width="0" style="522" hidden="1" customWidth="1"/>
    <col min="12047" max="12047" width="3.7109375" style="522" customWidth="1"/>
    <col min="12048" max="12048" width="11.140625" style="522" bestFit="1" customWidth="1"/>
    <col min="12049" max="12050" width="10.5703125" style="522"/>
    <col min="12051" max="12051" width="11.140625" style="522" customWidth="1"/>
    <col min="12052" max="12281" width="10.5703125" style="522"/>
    <col min="12282" max="12289" width="0" style="522" hidden="1" customWidth="1"/>
    <col min="12290" max="12290" width="3.7109375" style="522" customWidth="1"/>
    <col min="12291" max="12291" width="3.85546875" style="522" customWidth="1"/>
    <col min="12292" max="12292" width="3.7109375" style="522" customWidth="1"/>
    <col min="12293" max="12293" width="12.7109375" style="522" customWidth="1"/>
    <col min="12294" max="12294" width="52.7109375" style="522" customWidth="1"/>
    <col min="12295" max="12298" width="0" style="522" hidden="1" customWidth="1"/>
    <col min="12299" max="12299" width="12.28515625" style="522" customWidth="1"/>
    <col min="12300" max="12300" width="6.42578125" style="522" customWidth="1"/>
    <col min="12301" max="12301" width="12.28515625" style="522" customWidth="1"/>
    <col min="12302" max="12302" width="0" style="522" hidden="1" customWidth="1"/>
    <col min="12303" max="12303" width="3.7109375" style="522" customWidth="1"/>
    <col min="12304" max="12304" width="11.140625" style="522" bestFit="1" customWidth="1"/>
    <col min="12305" max="12306" width="10.5703125" style="522"/>
    <col min="12307" max="12307" width="11.140625" style="522" customWidth="1"/>
    <col min="12308" max="12537" width="10.5703125" style="522"/>
    <col min="12538" max="12545" width="0" style="522" hidden="1" customWidth="1"/>
    <col min="12546" max="12546" width="3.7109375" style="522" customWidth="1"/>
    <col min="12547" max="12547" width="3.85546875" style="522" customWidth="1"/>
    <col min="12548" max="12548" width="3.7109375" style="522" customWidth="1"/>
    <col min="12549" max="12549" width="12.7109375" style="522" customWidth="1"/>
    <col min="12550" max="12550" width="52.7109375" style="522" customWidth="1"/>
    <col min="12551" max="12554" width="0" style="522" hidden="1" customWidth="1"/>
    <col min="12555" max="12555" width="12.28515625" style="522" customWidth="1"/>
    <col min="12556" max="12556" width="6.42578125" style="522" customWidth="1"/>
    <col min="12557" max="12557" width="12.28515625" style="522" customWidth="1"/>
    <col min="12558" max="12558" width="0" style="522" hidden="1" customWidth="1"/>
    <col min="12559" max="12559" width="3.7109375" style="522" customWidth="1"/>
    <col min="12560" max="12560" width="11.140625" style="522" bestFit="1" customWidth="1"/>
    <col min="12561" max="12562" width="10.5703125" style="522"/>
    <col min="12563" max="12563" width="11.140625" style="522" customWidth="1"/>
    <col min="12564" max="12793" width="10.5703125" style="522"/>
    <col min="12794" max="12801" width="0" style="522" hidden="1" customWidth="1"/>
    <col min="12802" max="12802" width="3.7109375" style="522" customWidth="1"/>
    <col min="12803" max="12803" width="3.85546875" style="522" customWidth="1"/>
    <col min="12804" max="12804" width="3.7109375" style="522" customWidth="1"/>
    <col min="12805" max="12805" width="12.7109375" style="522" customWidth="1"/>
    <col min="12806" max="12806" width="52.7109375" style="522" customWidth="1"/>
    <col min="12807" max="12810" width="0" style="522" hidden="1" customWidth="1"/>
    <col min="12811" max="12811" width="12.28515625" style="522" customWidth="1"/>
    <col min="12812" max="12812" width="6.42578125" style="522" customWidth="1"/>
    <col min="12813" max="12813" width="12.28515625" style="522" customWidth="1"/>
    <col min="12814" max="12814" width="0" style="522" hidden="1" customWidth="1"/>
    <col min="12815" max="12815" width="3.7109375" style="522" customWidth="1"/>
    <col min="12816" max="12816" width="11.140625" style="522" bestFit="1" customWidth="1"/>
    <col min="12817" max="12818" width="10.5703125" style="522"/>
    <col min="12819" max="12819" width="11.140625" style="522" customWidth="1"/>
    <col min="12820" max="13049" width="10.5703125" style="522"/>
    <col min="13050" max="13057" width="0" style="522" hidden="1" customWidth="1"/>
    <col min="13058" max="13058" width="3.7109375" style="522" customWidth="1"/>
    <col min="13059" max="13059" width="3.85546875" style="522" customWidth="1"/>
    <col min="13060" max="13060" width="3.7109375" style="522" customWidth="1"/>
    <col min="13061" max="13061" width="12.7109375" style="522" customWidth="1"/>
    <col min="13062" max="13062" width="52.7109375" style="522" customWidth="1"/>
    <col min="13063" max="13066" width="0" style="522" hidden="1" customWidth="1"/>
    <col min="13067" max="13067" width="12.28515625" style="522" customWidth="1"/>
    <col min="13068" max="13068" width="6.42578125" style="522" customWidth="1"/>
    <col min="13069" max="13069" width="12.28515625" style="522" customWidth="1"/>
    <col min="13070" max="13070" width="0" style="522" hidden="1" customWidth="1"/>
    <col min="13071" max="13071" width="3.7109375" style="522" customWidth="1"/>
    <col min="13072" max="13072" width="11.140625" style="522" bestFit="1" customWidth="1"/>
    <col min="13073" max="13074" width="10.5703125" style="522"/>
    <col min="13075" max="13075" width="11.140625" style="522" customWidth="1"/>
    <col min="13076" max="13305" width="10.5703125" style="522"/>
    <col min="13306" max="13313" width="0" style="522" hidden="1" customWidth="1"/>
    <col min="13314" max="13314" width="3.7109375" style="522" customWidth="1"/>
    <col min="13315" max="13315" width="3.85546875" style="522" customWidth="1"/>
    <col min="13316" max="13316" width="3.7109375" style="522" customWidth="1"/>
    <col min="13317" max="13317" width="12.7109375" style="522" customWidth="1"/>
    <col min="13318" max="13318" width="52.7109375" style="522" customWidth="1"/>
    <col min="13319" max="13322" width="0" style="522" hidden="1" customWidth="1"/>
    <col min="13323" max="13323" width="12.28515625" style="522" customWidth="1"/>
    <col min="13324" max="13324" width="6.42578125" style="522" customWidth="1"/>
    <col min="13325" max="13325" width="12.28515625" style="522" customWidth="1"/>
    <col min="13326" max="13326" width="0" style="522" hidden="1" customWidth="1"/>
    <col min="13327" max="13327" width="3.7109375" style="522" customWidth="1"/>
    <col min="13328" max="13328" width="11.140625" style="522" bestFit="1" customWidth="1"/>
    <col min="13329" max="13330" width="10.5703125" style="522"/>
    <col min="13331" max="13331" width="11.140625" style="522" customWidth="1"/>
    <col min="13332" max="13561" width="10.5703125" style="522"/>
    <col min="13562" max="13569" width="0" style="522" hidden="1" customWidth="1"/>
    <col min="13570" max="13570" width="3.7109375" style="522" customWidth="1"/>
    <col min="13571" max="13571" width="3.85546875" style="522" customWidth="1"/>
    <col min="13572" max="13572" width="3.7109375" style="522" customWidth="1"/>
    <col min="13573" max="13573" width="12.7109375" style="522" customWidth="1"/>
    <col min="13574" max="13574" width="52.7109375" style="522" customWidth="1"/>
    <col min="13575" max="13578" width="0" style="522" hidden="1" customWidth="1"/>
    <col min="13579" max="13579" width="12.28515625" style="522" customWidth="1"/>
    <col min="13580" max="13580" width="6.42578125" style="522" customWidth="1"/>
    <col min="13581" max="13581" width="12.28515625" style="522" customWidth="1"/>
    <col min="13582" max="13582" width="0" style="522" hidden="1" customWidth="1"/>
    <col min="13583" max="13583" width="3.7109375" style="522" customWidth="1"/>
    <col min="13584" max="13584" width="11.140625" style="522" bestFit="1" customWidth="1"/>
    <col min="13585" max="13586" width="10.5703125" style="522"/>
    <col min="13587" max="13587" width="11.140625" style="522" customWidth="1"/>
    <col min="13588" max="13817" width="10.5703125" style="522"/>
    <col min="13818" max="13825" width="0" style="522" hidden="1" customWidth="1"/>
    <col min="13826" max="13826" width="3.7109375" style="522" customWidth="1"/>
    <col min="13827" max="13827" width="3.85546875" style="522" customWidth="1"/>
    <col min="13828" max="13828" width="3.7109375" style="522" customWidth="1"/>
    <col min="13829" max="13829" width="12.7109375" style="522" customWidth="1"/>
    <col min="13830" max="13830" width="52.7109375" style="522" customWidth="1"/>
    <col min="13831" max="13834" width="0" style="522" hidden="1" customWidth="1"/>
    <col min="13835" max="13835" width="12.28515625" style="522" customWidth="1"/>
    <col min="13836" max="13836" width="6.42578125" style="522" customWidth="1"/>
    <col min="13837" max="13837" width="12.28515625" style="522" customWidth="1"/>
    <col min="13838" max="13838" width="0" style="522" hidden="1" customWidth="1"/>
    <col min="13839" max="13839" width="3.7109375" style="522" customWidth="1"/>
    <col min="13840" max="13840" width="11.140625" style="522" bestFit="1" customWidth="1"/>
    <col min="13841" max="13842" width="10.5703125" style="522"/>
    <col min="13843" max="13843" width="11.140625" style="522" customWidth="1"/>
    <col min="13844" max="14073" width="10.5703125" style="522"/>
    <col min="14074" max="14081" width="0" style="522" hidden="1" customWidth="1"/>
    <col min="14082" max="14082" width="3.7109375" style="522" customWidth="1"/>
    <col min="14083" max="14083" width="3.85546875" style="522" customWidth="1"/>
    <col min="14084" max="14084" width="3.7109375" style="522" customWidth="1"/>
    <col min="14085" max="14085" width="12.7109375" style="522" customWidth="1"/>
    <col min="14086" max="14086" width="52.7109375" style="522" customWidth="1"/>
    <col min="14087" max="14090" width="0" style="522" hidden="1" customWidth="1"/>
    <col min="14091" max="14091" width="12.28515625" style="522" customWidth="1"/>
    <col min="14092" max="14092" width="6.42578125" style="522" customWidth="1"/>
    <col min="14093" max="14093" width="12.28515625" style="522" customWidth="1"/>
    <col min="14094" max="14094" width="0" style="522" hidden="1" customWidth="1"/>
    <col min="14095" max="14095" width="3.7109375" style="522" customWidth="1"/>
    <col min="14096" max="14096" width="11.140625" style="522" bestFit="1" customWidth="1"/>
    <col min="14097" max="14098" width="10.5703125" style="522"/>
    <col min="14099" max="14099" width="11.140625" style="522" customWidth="1"/>
    <col min="14100" max="14329" width="10.5703125" style="522"/>
    <col min="14330" max="14337" width="0" style="522" hidden="1" customWidth="1"/>
    <col min="14338" max="14338" width="3.7109375" style="522" customWidth="1"/>
    <col min="14339" max="14339" width="3.85546875" style="522" customWidth="1"/>
    <col min="14340" max="14340" width="3.7109375" style="522" customWidth="1"/>
    <col min="14341" max="14341" width="12.7109375" style="522" customWidth="1"/>
    <col min="14342" max="14342" width="52.7109375" style="522" customWidth="1"/>
    <col min="14343" max="14346" width="0" style="522" hidden="1" customWidth="1"/>
    <col min="14347" max="14347" width="12.28515625" style="522" customWidth="1"/>
    <col min="14348" max="14348" width="6.42578125" style="522" customWidth="1"/>
    <col min="14349" max="14349" width="12.28515625" style="522" customWidth="1"/>
    <col min="14350" max="14350" width="0" style="522" hidden="1" customWidth="1"/>
    <col min="14351" max="14351" width="3.7109375" style="522" customWidth="1"/>
    <col min="14352" max="14352" width="11.140625" style="522" bestFit="1" customWidth="1"/>
    <col min="14353" max="14354" width="10.5703125" style="522"/>
    <col min="14355" max="14355" width="11.140625" style="522" customWidth="1"/>
    <col min="14356" max="14585" width="10.5703125" style="522"/>
    <col min="14586" max="14593" width="0" style="522" hidden="1" customWidth="1"/>
    <col min="14594" max="14594" width="3.7109375" style="522" customWidth="1"/>
    <col min="14595" max="14595" width="3.85546875" style="522" customWidth="1"/>
    <col min="14596" max="14596" width="3.7109375" style="522" customWidth="1"/>
    <col min="14597" max="14597" width="12.7109375" style="522" customWidth="1"/>
    <col min="14598" max="14598" width="52.7109375" style="522" customWidth="1"/>
    <col min="14599" max="14602" width="0" style="522" hidden="1" customWidth="1"/>
    <col min="14603" max="14603" width="12.28515625" style="522" customWidth="1"/>
    <col min="14604" max="14604" width="6.42578125" style="522" customWidth="1"/>
    <col min="14605" max="14605" width="12.28515625" style="522" customWidth="1"/>
    <col min="14606" max="14606" width="0" style="522" hidden="1" customWidth="1"/>
    <col min="14607" max="14607" width="3.7109375" style="522" customWidth="1"/>
    <col min="14608" max="14608" width="11.140625" style="522" bestFit="1" customWidth="1"/>
    <col min="14609" max="14610" width="10.5703125" style="522"/>
    <col min="14611" max="14611" width="11.140625" style="522" customWidth="1"/>
    <col min="14612" max="14841" width="10.5703125" style="522"/>
    <col min="14842" max="14849" width="0" style="522" hidden="1" customWidth="1"/>
    <col min="14850" max="14850" width="3.7109375" style="522" customWidth="1"/>
    <col min="14851" max="14851" width="3.85546875" style="522" customWidth="1"/>
    <col min="14852" max="14852" width="3.7109375" style="522" customWidth="1"/>
    <col min="14853" max="14853" width="12.7109375" style="522" customWidth="1"/>
    <col min="14854" max="14854" width="52.7109375" style="522" customWidth="1"/>
    <col min="14855" max="14858" width="0" style="522" hidden="1" customWidth="1"/>
    <col min="14859" max="14859" width="12.28515625" style="522" customWidth="1"/>
    <col min="14860" max="14860" width="6.42578125" style="522" customWidth="1"/>
    <col min="14861" max="14861" width="12.28515625" style="522" customWidth="1"/>
    <col min="14862" max="14862" width="0" style="522" hidden="1" customWidth="1"/>
    <col min="14863" max="14863" width="3.7109375" style="522" customWidth="1"/>
    <col min="14864" max="14864" width="11.140625" style="522" bestFit="1" customWidth="1"/>
    <col min="14865" max="14866" width="10.5703125" style="522"/>
    <col min="14867" max="14867" width="11.140625" style="522" customWidth="1"/>
    <col min="14868" max="15097" width="10.5703125" style="522"/>
    <col min="15098" max="15105" width="0" style="522" hidden="1" customWidth="1"/>
    <col min="15106" max="15106" width="3.7109375" style="522" customWidth="1"/>
    <col min="15107" max="15107" width="3.85546875" style="522" customWidth="1"/>
    <col min="15108" max="15108" width="3.7109375" style="522" customWidth="1"/>
    <col min="15109" max="15109" width="12.7109375" style="522" customWidth="1"/>
    <col min="15110" max="15110" width="52.7109375" style="522" customWidth="1"/>
    <col min="15111" max="15114" width="0" style="522" hidden="1" customWidth="1"/>
    <col min="15115" max="15115" width="12.28515625" style="522" customWidth="1"/>
    <col min="15116" max="15116" width="6.42578125" style="522" customWidth="1"/>
    <col min="15117" max="15117" width="12.28515625" style="522" customWidth="1"/>
    <col min="15118" max="15118" width="0" style="522" hidden="1" customWidth="1"/>
    <col min="15119" max="15119" width="3.7109375" style="522" customWidth="1"/>
    <col min="15120" max="15120" width="11.140625" style="522" bestFit="1" customWidth="1"/>
    <col min="15121" max="15122" width="10.5703125" style="522"/>
    <col min="15123" max="15123" width="11.140625" style="522" customWidth="1"/>
    <col min="15124" max="15353" width="10.5703125" style="522"/>
    <col min="15354" max="15361" width="0" style="522" hidden="1" customWidth="1"/>
    <col min="15362" max="15362" width="3.7109375" style="522" customWidth="1"/>
    <col min="15363" max="15363" width="3.85546875" style="522" customWidth="1"/>
    <col min="15364" max="15364" width="3.7109375" style="522" customWidth="1"/>
    <col min="15365" max="15365" width="12.7109375" style="522" customWidth="1"/>
    <col min="15366" max="15366" width="52.7109375" style="522" customWidth="1"/>
    <col min="15367" max="15370" width="0" style="522" hidden="1" customWidth="1"/>
    <col min="15371" max="15371" width="12.28515625" style="522" customWidth="1"/>
    <col min="15372" max="15372" width="6.42578125" style="522" customWidth="1"/>
    <col min="15373" max="15373" width="12.28515625" style="522" customWidth="1"/>
    <col min="15374" max="15374" width="0" style="522" hidden="1" customWidth="1"/>
    <col min="15375" max="15375" width="3.7109375" style="522" customWidth="1"/>
    <col min="15376" max="15376" width="11.140625" style="522" bestFit="1" customWidth="1"/>
    <col min="15377" max="15378" width="10.5703125" style="522"/>
    <col min="15379" max="15379" width="11.140625" style="522" customWidth="1"/>
    <col min="15380" max="15609" width="10.5703125" style="522"/>
    <col min="15610" max="15617" width="0" style="522" hidden="1" customWidth="1"/>
    <col min="15618" max="15618" width="3.7109375" style="522" customWidth="1"/>
    <col min="15619" max="15619" width="3.85546875" style="522" customWidth="1"/>
    <col min="15620" max="15620" width="3.7109375" style="522" customWidth="1"/>
    <col min="15621" max="15621" width="12.7109375" style="522" customWidth="1"/>
    <col min="15622" max="15622" width="52.7109375" style="522" customWidth="1"/>
    <col min="15623" max="15626" width="0" style="522" hidden="1" customWidth="1"/>
    <col min="15627" max="15627" width="12.28515625" style="522" customWidth="1"/>
    <col min="15628" max="15628" width="6.42578125" style="522" customWidth="1"/>
    <col min="15629" max="15629" width="12.28515625" style="522" customWidth="1"/>
    <col min="15630" max="15630" width="0" style="522" hidden="1" customWidth="1"/>
    <col min="15631" max="15631" width="3.7109375" style="522" customWidth="1"/>
    <col min="15632" max="15632" width="11.140625" style="522" bestFit="1" customWidth="1"/>
    <col min="15633" max="15634" width="10.5703125" style="522"/>
    <col min="15635" max="15635" width="11.140625" style="522" customWidth="1"/>
    <col min="15636" max="15865" width="10.5703125" style="522"/>
    <col min="15866" max="15873" width="0" style="522" hidden="1" customWidth="1"/>
    <col min="15874" max="15874" width="3.7109375" style="522" customWidth="1"/>
    <col min="15875" max="15875" width="3.85546875" style="522" customWidth="1"/>
    <col min="15876" max="15876" width="3.7109375" style="522" customWidth="1"/>
    <col min="15877" max="15877" width="12.7109375" style="522" customWidth="1"/>
    <col min="15878" max="15878" width="52.7109375" style="522" customWidth="1"/>
    <col min="15879" max="15882" width="0" style="522" hidden="1" customWidth="1"/>
    <col min="15883" max="15883" width="12.28515625" style="522" customWidth="1"/>
    <col min="15884" max="15884" width="6.42578125" style="522" customWidth="1"/>
    <col min="15885" max="15885" width="12.28515625" style="522" customWidth="1"/>
    <col min="15886" max="15886" width="0" style="522" hidden="1" customWidth="1"/>
    <col min="15887" max="15887" width="3.7109375" style="522" customWidth="1"/>
    <col min="15888" max="15888" width="11.140625" style="522" bestFit="1" customWidth="1"/>
    <col min="15889" max="15890" width="10.5703125" style="522"/>
    <col min="15891" max="15891" width="11.140625" style="522" customWidth="1"/>
    <col min="15892" max="16121" width="10.5703125" style="522"/>
    <col min="16122" max="16129" width="0" style="522" hidden="1" customWidth="1"/>
    <col min="16130" max="16130" width="3.7109375" style="522" customWidth="1"/>
    <col min="16131" max="16131" width="3.85546875" style="522" customWidth="1"/>
    <col min="16132" max="16132" width="3.7109375" style="522" customWidth="1"/>
    <col min="16133" max="16133" width="12.7109375" style="522" customWidth="1"/>
    <col min="16134" max="16134" width="52.7109375" style="522" customWidth="1"/>
    <col min="16135" max="16138" width="0" style="522" hidden="1" customWidth="1"/>
    <col min="16139" max="16139" width="12.28515625" style="522" customWidth="1"/>
    <col min="16140" max="16140" width="6.42578125" style="522" customWidth="1"/>
    <col min="16141" max="16141" width="12.28515625" style="522" customWidth="1"/>
    <col min="16142" max="16142" width="0" style="522" hidden="1" customWidth="1"/>
    <col min="16143" max="16143" width="3.7109375" style="522" customWidth="1"/>
    <col min="16144" max="16144" width="11.140625" style="522" bestFit="1" customWidth="1"/>
    <col min="16145" max="16146" width="10.5703125" style="522"/>
    <col min="16147" max="16147" width="11.140625" style="522" customWidth="1"/>
    <col min="16148" max="16384" width="10.5703125" style="522"/>
  </cols>
  <sheetData>
    <row r="1" spans="1:29" hidden="1">
      <c r="Q1" s="582"/>
      <c r="R1" s="582"/>
    </row>
    <row r="2" spans="1:29" hidden="1">
      <c r="U2" s="582"/>
    </row>
    <row r="3" spans="1:29" hidden="1"/>
    <row r="4" spans="1:29" ht="3" customHeight="1">
      <c r="J4" s="528"/>
      <c r="K4" s="528"/>
      <c r="L4" s="523"/>
      <c r="M4" s="523"/>
      <c r="N4" s="523"/>
      <c r="O4" s="531"/>
      <c r="P4" s="531"/>
      <c r="Q4" s="531"/>
      <c r="R4" s="531"/>
      <c r="S4" s="531"/>
      <c r="T4" s="531"/>
      <c r="U4" s="531"/>
    </row>
    <row r="5" spans="1:29" ht="22.5" customHeight="1">
      <c r="J5" s="528"/>
      <c r="K5" s="528"/>
      <c r="L5" s="1231" t="s">
        <v>630</v>
      </c>
      <c r="M5" s="1231"/>
      <c r="N5" s="1231"/>
      <c r="O5" s="1231"/>
      <c r="P5" s="1231"/>
      <c r="Q5" s="1231"/>
      <c r="R5" s="1231"/>
      <c r="S5" s="1231"/>
      <c r="T5" s="1231"/>
      <c r="U5" s="663"/>
    </row>
    <row r="6" spans="1:29" ht="3" customHeight="1">
      <c r="J6" s="528"/>
      <c r="K6" s="528"/>
      <c r="L6" s="523"/>
      <c r="M6" s="523"/>
      <c r="N6" s="523"/>
      <c r="O6" s="527"/>
      <c r="P6" s="527"/>
      <c r="Q6" s="527"/>
      <c r="R6" s="527"/>
      <c r="S6" s="527"/>
      <c r="T6" s="527"/>
      <c r="U6" s="527"/>
      <c r="V6" s="531"/>
    </row>
    <row r="7" spans="1:29" s="569" customFormat="1" ht="22.5">
      <c r="A7" s="589"/>
      <c r="B7" s="589"/>
      <c r="C7" s="589"/>
      <c r="D7" s="589"/>
      <c r="E7" s="589"/>
      <c r="F7" s="589"/>
      <c r="G7" s="589"/>
      <c r="H7" s="589"/>
      <c r="L7" s="498"/>
      <c r="M7" s="616" t="s">
        <v>501</v>
      </c>
      <c r="N7" s="665"/>
      <c r="O7" s="1208" t="str">
        <f>IF(NameOrPr_ch="",IF(NameOrPr="","",NameOrPr),NameOrPr_ch)</f>
        <v>Региональная служба по тарифам Ростовской области</v>
      </c>
      <c r="P7" s="1208"/>
      <c r="Q7" s="1208"/>
      <c r="R7" s="1208"/>
      <c r="S7" s="1208"/>
      <c r="T7" s="1208"/>
      <c r="U7" s="581"/>
      <c r="V7" s="581"/>
      <c r="W7" s="518"/>
      <c r="X7" s="589"/>
      <c r="Y7" s="589"/>
      <c r="Z7" s="589"/>
      <c r="AA7" s="589"/>
      <c r="AB7" s="589"/>
      <c r="AC7" s="589"/>
    </row>
    <row r="8" spans="1:29" s="569" customFormat="1" ht="18.75">
      <c r="A8" s="589"/>
      <c r="B8" s="589"/>
      <c r="C8" s="589"/>
      <c r="D8" s="589"/>
      <c r="E8" s="589"/>
      <c r="F8" s="589"/>
      <c r="G8" s="589"/>
      <c r="H8" s="589"/>
      <c r="L8" s="498"/>
      <c r="M8" s="616" t="s">
        <v>595</v>
      </c>
      <c r="N8" s="665"/>
      <c r="O8" s="1208" t="str">
        <f>IF(datePr_ch="",IF(datePr="","",datePr),datePr_ch)</f>
        <v>18.12.2020</v>
      </c>
      <c r="P8" s="1208"/>
      <c r="Q8" s="1208"/>
      <c r="R8" s="1208"/>
      <c r="S8" s="1208"/>
      <c r="T8" s="1208"/>
      <c r="U8" s="581"/>
      <c r="V8" s="581"/>
      <c r="W8" s="518"/>
      <c r="X8" s="589"/>
      <c r="Y8" s="589"/>
      <c r="Z8" s="589"/>
      <c r="AA8" s="589"/>
      <c r="AB8" s="589"/>
      <c r="AC8" s="589"/>
    </row>
    <row r="9" spans="1:29" s="569" customFormat="1" ht="18.75">
      <c r="A9" s="589"/>
      <c r="B9" s="589"/>
      <c r="C9" s="589"/>
      <c r="D9" s="589"/>
      <c r="E9" s="589"/>
      <c r="F9" s="589"/>
      <c r="G9" s="589"/>
      <c r="H9" s="589"/>
      <c r="L9" s="551"/>
      <c r="M9" s="616" t="s">
        <v>594</v>
      </c>
      <c r="N9" s="665"/>
      <c r="O9" s="1208" t="str">
        <f>IF(numberPr_ch="",IF(numberPr="","",numberPr),numberPr_ch)</f>
        <v>54/6</v>
      </c>
      <c r="P9" s="1208"/>
      <c r="Q9" s="1208"/>
      <c r="R9" s="1208"/>
      <c r="S9" s="1208"/>
      <c r="T9" s="1208"/>
      <c r="U9" s="581"/>
      <c r="V9" s="581"/>
      <c r="W9" s="518"/>
      <c r="X9" s="589"/>
      <c r="Y9" s="589"/>
      <c r="Z9" s="589"/>
      <c r="AA9" s="589"/>
      <c r="AB9" s="589"/>
      <c r="AC9" s="589"/>
    </row>
    <row r="10" spans="1:29" s="569" customFormat="1" ht="18.75">
      <c r="A10" s="589"/>
      <c r="B10" s="589"/>
      <c r="C10" s="589"/>
      <c r="D10" s="589"/>
      <c r="E10" s="589"/>
      <c r="F10" s="589"/>
      <c r="G10" s="589"/>
      <c r="H10" s="589"/>
      <c r="L10" s="551"/>
      <c r="M10" s="616" t="s">
        <v>500</v>
      </c>
      <c r="N10" s="665"/>
      <c r="O10" s="1208" t="str">
        <f>IF(IstPub_ch="",IF(IstPub="","",IstPub),IstPub_ch)</f>
        <v>www.rst.donland.ru</v>
      </c>
      <c r="P10" s="1208"/>
      <c r="Q10" s="1208"/>
      <c r="R10" s="1208"/>
      <c r="S10" s="1208"/>
      <c r="T10" s="1208"/>
      <c r="U10" s="581"/>
      <c r="V10" s="581"/>
      <c r="W10" s="518"/>
      <c r="X10" s="589"/>
      <c r="Y10" s="589"/>
      <c r="Z10" s="589"/>
      <c r="AA10" s="589"/>
      <c r="AB10" s="589"/>
      <c r="AC10" s="589"/>
    </row>
    <row r="11" spans="1:29" s="569" customFormat="1" ht="11.25" hidden="1">
      <c r="A11" s="589"/>
      <c r="B11" s="589"/>
      <c r="C11" s="589"/>
      <c r="D11" s="589"/>
      <c r="E11" s="589"/>
      <c r="F11" s="589"/>
      <c r="G11" s="589"/>
      <c r="H11" s="589"/>
      <c r="L11" s="1232"/>
      <c r="M11" s="1232"/>
      <c r="N11" s="565"/>
      <c r="O11" s="581"/>
      <c r="P11" s="581"/>
      <c r="Q11" s="581"/>
      <c r="R11" s="581"/>
      <c r="S11" s="581"/>
      <c r="T11" s="581"/>
      <c r="U11" s="587" t="s">
        <v>372</v>
      </c>
      <c r="X11" s="589"/>
      <c r="Y11" s="589"/>
      <c r="Z11" s="589"/>
      <c r="AA11" s="589"/>
      <c r="AB11" s="589"/>
      <c r="AC11" s="589"/>
    </row>
    <row r="12" spans="1:29">
      <c r="J12" s="528"/>
      <c r="K12" s="528"/>
      <c r="L12" s="523"/>
      <c r="M12" s="523"/>
      <c r="N12" s="501"/>
      <c r="O12" s="1209"/>
      <c r="P12" s="1209"/>
      <c r="Q12" s="1209"/>
      <c r="R12" s="1209"/>
      <c r="S12" s="1209"/>
      <c r="T12" s="1209"/>
      <c r="U12" s="1209"/>
    </row>
    <row r="13" spans="1:29">
      <c r="J13" s="528"/>
      <c r="K13" s="528"/>
      <c r="L13" s="1151" t="s">
        <v>453</v>
      </c>
      <c r="M13" s="1151"/>
      <c r="N13" s="1151"/>
      <c r="O13" s="1151"/>
      <c r="P13" s="1151"/>
      <c r="Q13" s="1151"/>
      <c r="R13" s="1151"/>
      <c r="S13" s="1151"/>
      <c r="T13" s="1151"/>
      <c r="U13" s="1151"/>
      <c r="V13" s="1151"/>
      <c r="W13" s="1151" t="s">
        <v>454</v>
      </c>
    </row>
    <row r="14" spans="1:29" ht="14.25" customHeight="1">
      <c r="J14" s="528"/>
      <c r="K14" s="528"/>
      <c r="L14" s="1215" t="s">
        <v>91</v>
      </c>
      <c r="M14" s="1215" t="s">
        <v>638</v>
      </c>
      <c r="N14" s="660"/>
      <c r="O14" s="1216" t="s">
        <v>640</v>
      </c>
      <c r="P14" s="1217"/>
      <c r="Q14" s="1217"/>
      <c r="R14" s="1217"/>
      <c r="S14" s="1217"/>
      <c r="T14" s="1218"/>
      <c r="U14" s="1226" t="s">
        <v>340</v>
      </c>
      <c r="V14" s="1212" t="s">
        <v>274</v>
      </c>
      <c r="W14" s="1151"/>
    </row>
    <row r="15" spans="1:29" ht="14.25" customHeight="1">
      <c r="J15" s="528"/>
      <c r="K15" s="528"/>
      <c r="L15" s="1215"/>
      <c r="M15" s="1215"/>
      <c r="N15" s="661"/>
      <c r="O15" s="1221" t="s">
        <v>604</v>
      </c>
      <c r="P15" s="1219" t="s">
        <v>270</v>
      </c>
      <c r="Q15" s="1220"/>
      <c r="R15" s="1223" t="s">
        <v>653</v>
      </c>
      <c r="S15" s="1224"/>
      <c r="T15" s="1225"/>
      <c r="U15" s="1227"/>
      <c r="V15" s="1213"/>
      <c r="W15" s="1151"/>
    </row>
    <row r="16" spans="1:29" ht="33.75" customHeight="1">
      <c r="J16" s="528"/>
      <c r="K16" s="528"/>
      <c r="L16" s="1215"/>
      <c r="M16" s="1215"/>
      <c r="N16" s="662"/>
      <c r="O16" s="1222"/>
      <c r="P16" s="534" t="s">
        <v>605</v>
      </c>
      <c r="Q16" s="534" t="s">
        <v>6</v>
      </c>
      <c r="R16" s="535" t="s">
        <v>273</v>
      </c>
      <c r="S16" s="1210" t="s">
        <v>272</v>
      </c>
      <c r="T16" s="1211"/>
      <c r="U16" s="1228"/>
      <c r="V16" s="1214"/>
      <c r="W16" s="1151"/>
    </row>
    <row r="17" spans="1:29">
      <c r="J17" s="528"/>
      <c r="K17" s="568">
        <v>1</v>
      </c>
      <c r="L17" s="646" t="s">
        <v>92</v>
      </c>
      <c r="M17" s="646" t="s">
        <v>48</v>
      </c>
      <c r="N17" s="648" t="str">
        <f ca="1">OFFSET(N17,0,-1)</f>
        <v>2</v>
      </c>
      <c r="O17" s="647">
        <f ca="1">OFFSET(O17,0,-1)+1</f>
        <v>3</v>
      </c>
      <c r="P17" s="647">
        <f ca="1">OFFSET(P17,0,-1)+1</f>
        <v>4</v>
      </c>
      <c r="Q17" s="647">
        <f ca="1">OFFSET(Q17,0,-1)+1</f>
        <v>5</v>
      </c>
      <c r="R17" s="647">
        <f ca="1">OFFSET(R17,0,-1)+1</f>
        <v>6</v>
      </c>
      <c r="S17" s="1233">
        <f ca="1">OFFSET(S17,0,-1)+1</f>
        <v>7</v>
      </c>
      <c r="T17" s="1233"/>
      <c r="U17" s="647">
        <f ca="1">OFFSET(U17,0,-2)+1</f>
        <v>8</v>
      </c>
      <c r="V17" s="648">
        <f ca="1">OFFSET(V17,0,-1)</f>
        <v>8</v>
      </c>
      <c r="W17" s="647">
        <f ca="1">OFFSET(W17,0,-1)+1</f>
        <v>9</v>
      </c>
    </row>
    <row r="18" spans="1:29" ht="22.5">
      <c r="A18" s="1234">
        <v>1</v>
      </c>
      <c r="B18" s="864"/>
      <c r="C18" s="864"/>
      <c r="D18" s="864"/>
      <c r="E18" s="865"/>
      <c r="F18" s="866"/>
      <c r="G18" s="866"/>
      <c r="H18" s="866"/>
      <c r="I18" s="867"/>
      <c r="J18" s="862"/>
      <c r="K18" s="869"/>
      <c r="L18" s="592">
        <f>mergeValue(A18)</f>
        <v>1</v>
      </c>
      <c r="M18" s="640" t="s">
        <v>20</v>
      </c>
      <c r="N18" s="645"/>
      <c r="O18" s="1235"/>
      <c r="P18" s="1235"/>
      <c r="Q18" s="1235"/>
      <c r="R18" s="1235"/>
      <c r="S18" s="1235"/>
      <c r="T18" s="1235"/>
      <c r="U18" s="1235"/>
      <c r="V18" s="1235"/>
      <c r="W18" s="629" t="s">
        <v>475</v>
      </c>
      <c r="Y18" s="588"/>
      <c r="Z18" s="588" t="str">
        <f t="shared" ref="Z18:Z31" si="0">IF(M18="","",M18 )</f>
        <v>Наименование тарифа</v>
      </c>
      <c r="AA18" s="588"/>
      <c r="AB18" s="588"/>
      <c r="AC18" s="588"/>
    </row>
    <row r="19" spans="1:29" ht="22.5">
      <c r="A19" s="1234"/>
      <c r="B19" s="1234">
        <v>1</v>
      </c>
      <c r="C19" s="864"/>
      <c r="D19" s="864"/>
      <c r="E19" s="866"/>
      <c r="F19" s="866"/>
      <c r="G19" s="866"/>
      <c r="H19" s="866"/>
      <c r="I19" s="861"/>
      <c r="J19" s="860"/>
      <c r="K19" s="863"/>
      <c r="L19" s="592" t="str">
        <f>mergeValue(A19) &amp;"."&amp; mergeValue(B19)</f>
        <v>1.1</v>
      </c>
      <c r="M19" s="545" t="s">
        <v>16</v>
      </c>
      <c r="N19" s="645"/>
      <c r="O19" s="1235"/>
      <c r="P19" s="1235"/>
      <c r="Q19" s="1235"/>
      <c r="R19" s="1235"/>
      <c r="S19" s="1235"/>
      <c r="T19" s="1235"/>
      <c r="U19" s="1235"/>
      <c r="V19" s="1235"/>
      <c r="W19" s="629" t="s">
        <v>476</v>
      </c>
      <c r="Y19" s="588"/>
      <c r="Z19" s="588" t="str">
        <f t="shared" si="0"/>
        <v>Территория действия тарифа</v>
      </c>
      <c r="AA19" s="588"/>
      <c r="AB19" s="588"/>
      <c r="AC19" s="588"/>
    </row>
    <row r="20" spans="1:29" ht="22.5">
      <c r="A20" s="1234"/>
      <c r="B20" s="1234"/>
      <c r="C20" s="1234">
        <v>1</v>
      </c>
      <c r="D20" s="864"/>
      <c r="E20" s="866"/>
      <c r="F20" s="866"/>
      <c r="G20" s="866"/>
      <c r="H20" s="866"/>
      <c r="I20" s="868"/>
      <c r="J20" s="860"/>
      <c r="K20" s="863"/>
      <c r="L20" s="592" t="str">
        <f>mergeValue(A20) &amp;"."&amp; mergeValue(B20)&amp;"."&amp; mergeValue(C20)</f>
        <v>1.1.1</v>
      </c>
      <c r="M20" s="546" t="s">
        <v>7</v>
      </c>
      <c r="N20" s="645"/>
      <c r="O20" s="1235"/>
      <c r="P20" s="1235"/>
      <c r="Q20" s="1235"/>
      <c r="R20" s="1235"/>
      <c r="S20" s="1235"/>
      <c r="T20" s="1235"/>
      <c r="U20" s="1235"/>
      <c r="V20" s="1235"/>
      <c r="W20" s="629" t="s">
        <v>632</v>
      </c>
      <c r="Y20" s="588"/>
      <c r="Z20" s="588" t="str">
        <f t="shared" si="0"/>
        <v xml:space="preserve">Наименование системы теплоснабжения </v>
      </c>
      <c r="AA20" s="588"/>
      <c r="AB20" s="588"/>
      <c r="AC20" s="588"/>
    </row>
    <row r="21" spans="1:29" ht="22.5">
      <c r="A21" s="1234"/>
      <c r="B21" s="1234"/>
      <c r="C21" s="1234"/>
      <c r="D21" s="1234">
        <v>1</v>
      </c>
      <c r="E21" s="866"/>
      <c r="F21" s="866"/>
      <c r="G21" s="866"/>
      <c r="H21" s="866"/>
      <c r="I21" s="868"/>
      <c r="J21" s="860"/>
      <c r="K21" s="863"/>
      <c r="L21" s="592" t="str">
        <f>mergeValue(A21) &amp;"."&amp; mergeValue(B21)&amp;"."&amp; mergeValue(C21)&amp;"."&amp; mergeValue(D21)</f>
        <v>1.1.1.1</v>
      </c>
      <c r="M21" s="547" t="s">
        <v>22</v>
      </c>
      <c r="N21" s="645"/>
      <c r="O21" s="1235"/>
      <c r="P21" s="1235"/>
      <c r="Q21" s="1235"/>
      <c r="R21" s="1235"/>
      <c r="S21" s="1235"/>
      <c r="T21" s="1235"/>
      <c r="U21" s="1235"/>
      <c r="V21" s="1235"/>
      <c r="W21" s="629" t="s">
        <v>633</v>
      </c>
      <c r="Y21" s="588"/>
      <c r="Z21" s="588" t="str">
        <f t="shared" si="0"/>
        <v xml:space="preserve">Источник тепловой энергии  </v>
      </c>
      <c r="AA21" s="588"/>
      <c r="AB21" s="588"/>
      <c r="AC21" s="588"/>
    </row>
    <row r="22" spans="1:29" ht="101.25">
      <c r="A22" s="1234"/>
      <c r="B22" s="1234"/>
      <c r="C22" s="1234"/>
      <c r="D22" s="1234"/>
      <c r="E22" s="1234">
        <v>1</v>
      </c>
      <c r="F22" s="866"/>
      <c r="G22" s="866"/>
      <c r="H22" s="864">
        <v>1</v>
      </c>
      <c r="I22" s="1234">
        <v>1</v>
      </c>
      <c r="J22" s="866"/>
      <c r="K22" s="871"/>
      <c r="L22" s="592" t="str">
        <f>mergeValue(A22) &amp;"."&amp; mergeValue(B22)&amp;"."&amp; mergeValue(C22)&amp;"."&amp; mergeValue(D22)&amp;"."&amp; mergeValue(E22)</f>
        <v>1.1.1.1.1</v>
      </c>
      <c r="M22" s="553" t="s">
        <v>9</v>
      </c>
      <c r="N22" s="645"/>
      <c r="O22" s="1236"/>
      <c r="P22" s="1236"/>
      <c r="Q22" s="1236"/>
      <c r="R22" s="1236"/>
      <c r="S22" s="1236"/>
      <c r="T22" s="1236"/>
      <c r="U22" s="1236"/>
      <c r="V22" s="1236"/>
      <c r="W22" s="629" t="s">
        <v>637</v>
      </c>
      <c r="Y22" s="588"/>
      <c r="Z22" s="588" t="str">
        <f t="shared" si="0"/>
        <v>Схема подключения теплопотребляющей установки к коллектору источника тепловой энергии</v>
      </c>
      <c r="AA22" s="588"/>
      <c r="AB22" s="588"/>
      <c r="AC22" s="588"/>
    </row>
    <row r="23" spans="1:29" ht="90">
      <c r="A23" s="1234"/>
      <c r="B23" s="1234"/>
      <c r="C23" s="1234"/>
      <c r="D23" s="1234"/>
      <c r="E23" s="1234"/>
      <c r="F23" s="1234">
        <v>1</v>
      </c>
      <c r="G23" s="864"/>
      <c r="H23" s="864"/>
      <c r="I23" s="1234"/>
      <c r="J23" s="1234">
        <v>1</v>
      </c>
      <c r="K23" s="872"/>
      <c r="L23" s="592" t="str">
        <f>mergeValue(A23) &amp;"."&amp; mergeValue(B23)&amp;"."&amp; mergeValue(C23)&amp;"."&amp; mergeValue(D23)&amp;"."&amp; mergeValue(E23)&amp;"."&amp; mergeValue(F23)</f>
        <v>1.1.1.1.1.1</v>
      </c>
      <c r="M23" s="554" t="s">
        <v>10</v>
      </c>
      <c r="N23" s="645"/>
      <c r="O23" s="1237"/>
      <c r="P23" s="1238"/>
      <c r="Q23" s="1238"/>
      <c r="R23" s="1238"/>
      <c r="S23" s="1238"/>
      <c r="T23" s="1238"/>
      <c r="U23" s="1238"/>
      <c r="V23" s="1239"/>
      <c r="W23" s="629" t="s">
        <v>635</v>
      </c>
      <c r="Y23" s="588"/>
      <c r="Z23" s="588" t="str">
        <f t="shared" si="0"/>
        <v>Группа потребителей</v>
      </c>
      <c r="AA23" s="588"/>
      <c r="AB23" s="588"/>
      <c r="AC23" s="588"/>
    </row>
    <row r="24" spans="1:29" ht="189" customHeight="1">
      <c r="A24" s="1234"/>
      <c r="B24" s="1234"/>
      <c r="C24" s="1234"/>
      <c r="D24" s="1234"/>
      <c r="E24" s="1234"/>
      <c r="F24" s="1234"/>
      <c r="G24" s="864">
        <v>1</v>
      </c>
      <c r="H24" s="864"/>
      <c r="I24" s="1234"/>
      <c r="J24" s="1234"/>
      <c r="K24" s="872">
        <v>1</v>
      </c>
      <c r="L24" s="592" t="str">
        <f>mergeValue(A24) &amp;"."&amp; mergeValue(B24)&amp;"."&amp; mergeValue(C24)&amp;"."&amp; mergeValue(D24)&amp;"."&amp; mergeValue(E24)&amp;"."&amp; mergeValue(F24)&amp;"."&amp; mergeValue(G24)</f>
        <v>1.1.1.1.1.1.1</v>
      </c>
      <c r="M24" s="1064"/>
      <c r="N24" s="645"/>
      <c r="O24" s="561"/>
      <c r="P24" s="561"/>
      <c r="Q24" s="1089"/>
      <c r="R24" s="1229"/>
      <c r="S24" s="1230" t="s">
        <v>83</v>
      </c>
      <c r="T24" s="1229"/>
      <c r="U24" s="1230" t="s">
        <v>84</v>
      </c>
      <c r="V24" s="561"/>
      <c r="W24" s="1205" t="s">
        <v>654</v>
      </c>
      <c r="X24" s="584" t="str">
        <f>strCheckDate(O25:V25)</f>
        <v/>
      </c>
      <c r="Y24" s="588"/>
      <c r="Z24" s="588" t="str">
        <f t="shared" si="0"/>
        <v/>
      </c>
      <c r="AA24" s="588"/>
      <c r="AB24" s="588"/>
      <c r="AC24" s="588"/>
    </row>
    <row r="25" spans="1:29" ht="11.25" hidden="1" customHeight="1">
      <c r="A25" s="1234"/>
      <c r="B25" s="1234"/>
      <c r="C25" s="1234"/>
      <c r="D25" s="1234"/>
      <c r="E25" s="1234"/>
      <c r="F25" s="1234"/>
      <c r="G25" s="864"/>
      <c r="H25" s="864"/>
      <c r="I25" s="1234"/>
      <c r="J25" s="1234"/>
      <c r="K25" s="872"/>
      <c r="L25" s="599"/>
      <c r="M25" s="645"/>
      <c r="N25" s="645"/>
      <c r="O25" s="561"/>
      <c r="P25" s="561"/>
      <c r="Q25" s="583" t="str">
        <f>R24 &amp; "-" &amp; T24</f>
        <v>-</v>
      </c>
      <c r="R25" s="1229"/>
      <c r="S25" s="1230"/>
      <c r="T25" s="1229"/>
      <c r="U25" s="1230"/>
      <c r="V25" s="561"/>
      <c r="W25" s="1206"/>
      <c r="Y25" s="588"/>
      <c r="Z25" s="588" t="str">
        <f t="shared" si="0"/>
        <v/>
      </c>
      <c r="AA25" s="588"/>
      <c r="AB25" s="588"/>
      <c r="AC25" s="588"/>
    </row>
    <row r="26" spans="1:29" ht="15" customHeight="1">
      <c r="A26" s="1234"/>
      <c r="B26" s="1234"/>
      <c r="C26" s="1234"/>
      <c r="D26" s="1234"/>
      <c r="E26" s="1234"/>
      <c r="F26" s="1234"/>
      <c r="G26" s="866"/>
      <c r="H26" s="864"/>
      <c r="I26" s="1234"/>
      <c r="J26" s="1234"/>
      <c r="K26" s="871"/>
      <c r="L26" s="537"/>
      <c r="M26" s="556" t="s">
        <v>25</v>
      </c>
      <c r="N26" s="563"/>
      <c r="O26" s="563"/>
      <c r="P26" s="563"/>
      <c r="Q26" s="563"/>
      <c r="R26" s="563"/>
      <c r="S26" s="563"/>
      <c r="T26" s="563"/>
      <c r="U26" s="563"/>
      <c r="V26" s="559"/>
      <c r="W26" s="1207"/>
      <c r="Y26" s="588"/>
      <c r="Z26" s="588" t="str">
        <f t="shared" si="0"/>
        <v>Добавить вид теплоносителя (параметры теплоносителя)</v>
      </c>
      <c r="AA26" s="588"/>
      <c r="AB26" s="588"/>
      <c r="AC26" s="588"/>
    </row>
    <row r="27" spans="1:29" ht="15" customHeight="1">
      <c r="A27" s="1234"/>
      <c r="B27" s="1234"/>
      <c r="C27" s="1234"/>
      <c r="D27" s="1234"/>
      <c r="E27" s="1234"/>
      <c r="F27" s="866"/>
      <c r="G27" s="866"/>
      <c r="H27" s="864"/>
      <c r="I27" s="1234"/>
      <c r="J27" s="866"/>
      <c r="K27" s="871"/>
      <c r="L27" s="537"/>
      <c r="M27" s="555" t="s">
        <v>11</v>
      </c>
      <c r="N27" s="563"/>
      <c r="O27" s="563"/>
      <c r="P27" s="563"/>
      <c r="Q27" s="563"/>
      <c r="R27" s="563"/>
      <c r="S27" s="563"/>
      <c r="T27" s="563"/>
      <c r="U27" s="562"/>
      <c r="V27" s="563"/>
      <c r="W27" s="664"/>
      <c r="Y27" s="588"/>
      <c r="Z27" s="588" t="str">
        <f t="shared" si="0"/>
        <v>Добавить группу потребителей</v>
      </c>
      <c r="AA27" s="588"/>
      <c r="AB27" s="588"/>
      <c r="AC27" s="588"/>
    </row>
    <row r="28" spans="1:29" ht="15" customHeight="1">
      <c r="A28" s="1234"/>
      <c r="B28" s="1234"/>
      <c r="C28" s="1234"/>
      <c r="D28" s="1234"/>
      <c r="E28" s="870"/>
      <c r="F28" s="866"/>
      <c r="G28" s="866"/>
      <c r="H28" s="866"/>
      <c r="I28" s="862"/>
      <c r="J28" s="859"/>
      <c r="K28" s="869"/>
      <c r="L28" s="537"/>
      <c r="M28" s="550" t="s">
        <v>12</v>
      </c>
      <c r="N28" s="563"/>
      <c r="O28" s="563"/>
      <c r="P28" s="563"/>
      <c r="Q28" s="563"/>
      <c r="R28" s="563"/>
      <c r="S28" s="563"/>
      <c r="T28" s="563"/>
      <c r="U28" s="562"/>
      <c r="V28" s="563"/>
      <c r="W28" s="664"/>
      <c r="Y28" s="588"/>
      <c r="Z28" s="588" t="str">
        <f t="shared" si="0"/>
        <v>Добавить схему подключения</v>
      </c>
      <c r="AA28" s="588"/>
      <c r="AB28" s="588"/>
      <c r="AC28" s="588"/>
    </row>
    <row r="29" spans="1:29" ht="15" customHeight="1">
      <c r="A29" s="1234"/>
      <c r="B29" s="1234"/>
      <c r="C29" s="1234"/>
      <c r="D29" s="870"/>
      <c r="E29" s="870"/>
      <c r="F29" s="866"/>
      <c r="G29" s="866"/>
      <c r="H29" s="866"/>
      <c r="I29" s="862"/>
      <c r="J29" s="859"/>
      <c r="K29" s="869"/>
      <c r="L29" s="537"/>
      <c r="M29" s="549" t="s">
        <v>17</v>
      </c>
      <c r="N29" s="563"/>
      <c r="O29" s="563"/>
      <c r="P29" s="563"/>
      <c r="Q29" s="563"/>
      <c r="R29" s="563"/>
      <c r="S29" s="563"/>
      <c r="T29" s="563"/>
      <c r="U29" s="562"/>
      <c r="V29" s="563"/>
      <c r="W29" s="664"/>
      <c r="Y29" s="588"/>
      <c r="Z29" s="588" t="str">
        <f t="shared" si="0"/>
        <v>Добавить источник тепловой энергии</v>
      </c>
      <c r="AA29" s="588"/>
      <c r="AB29" s="588"/>
      <c r="AC29" s="588"/>
    </row>
    <row r="30" spans="1:29" ht="15" customHeight="1">
      <c r="A30" s="1234"/>
      <c r="B30" s="1234"/>
      <c r="C30" s="870"/>
      <c r="D30" s="870"/>
      <c r="E30" s="870"/>
      <c r="F30" s="870"/>
      <c r="G30" s="875"/>
      <c r="H30" s="862"/>
      <c r="I30" s="873"/>
      <c r="J30" s="859"/>
      <c r="K30" s="874"/>
      <c r="L30" s="537"/>
      <c r="M30" s="548" t="s">
        <v>18</v>
      </c>
      <c r="N30" s="563"/>
      <c r="O30" s="563"/>
      <c r="P30" s="563"/>
      <c r="Q30" s="563"/>
      <c r="R30" s="563"/>
      <c r="S30" s="563"/>
      <c r="T30" s="563"/>
      <c r="U30" s="562"/>
      <c r="V30" s="563"/>
      <c r="W30" s="664"/>
      <c r="Y30" s="588"/>
      <c r="Z30" s="588" t="str">
        <f t="shared" si="0"/>
        <v>Добавить наименование системы теплоснабжения</v>
      </c>
      <c r="AA30" s="588"/>
      <c r="AB30" s="588"/>
      <c r="AC30" s="588"/>
    </row>
    <row r="31" spans="1:29" ht="15" customHeight="1">
      <c r="A31" s="1234"/>
      <c r="B31" s="870"/>
      <c r="C31" s="870"/>
      <c r="D31" s="870"/>
      <c r="E31" s="870"/>
      <c r="F31" s="870"/>
      <c r="G31" s="875"/>
      <c r="H31" s="862"/>
      <c r="I31" s="862"/>
      <c r="J31" s="859"/>
      <c r="K31" s="869"/>
      <c r="L31" s="537"/>
      <c r="M31" s="557" t="s">
        <v>19</v>
      </c>
      <c r="N31" s="563"/>
      <c r="O31" s="563"/>
      <c r="P31" s="563"/>
      <c r="Q31" s="563"/>
      <c r="R31" s="563"/>
      <c r="S31" s="563"/>
      <c r="T31" s="563"/>
      <c r="U31" s="562"/>
      <c r="V31" s="563"/>
      <c r="W31" s="664"/>
      <c r="Y31" s="588"/>
      <c r="Z31" s="588" t="str">
        <f t="shared" si="0"/>
        <v>Добавить территорию действия тарифа</v>
      </c>
      <c r="AA31" s="588"/>
      <c r="AB31" s="588"/>
      <c r="AC31" s="588"/>
    </row>
    <row r="32" spans="1:29" s="521" customFormat="1" ht="15" customHeight="1">
      <c r="A32" s="858"/>
      <c r="B32" s="858"/>
      <c r="C32" s="858"/>
      <c r="D32" s="858"/>
      <c r="E32" s="858"/>
      <c r="F32" s="858"/>
      <c r="G32" s="858"/>
      <c r="H32" s="858"/>
      <c r="I32" s="858"/>
      <c r="J32" s="858"/>
      <c r="K32" s="858"/>
      <c r="L32" s="492"/>
      <c r="M32" s="564" t="s">
        <v>308</v>
      </c>
      <c r="N32" s="563"/>
      <c r="O32" s="563"/>
      <c r="P32" s="563"/>
      <c r="Q32" s="563"/>
      <c r="R32" s="563"/>
      <c r="S32" s="563"/>
      <c r="T32" s="563"/>
      <c r="U32" s="562"/>
      <c r="V32" s="563"/>
      <c r="W32" s="664"/>
      <c r="X32" s="586"/>
      <c r="Y32" s="586"/>
      <c r="Z32" s="586"/>
      <c r="AA32" s="586"/>
      <c r="AB32" s="586"/>
      <c r="AC32" s="586"/>
    </row>
    <row r="33" spans="1:29" ht="11.25">
      <c r="A33" s="522"/>
      <c r="B33" s="522"/>
      <c r="C33" s="522"/>
      <c r="D33" s="522"/>
      <c r="E33" s="522"/>
      <c r="F33" s="522"/>
      <c r="G33" s="522"/>
      <c r="H33" s="522"/>
      <c r="I33" s="522"/>
      <c r="J33" s="522"/>
      <c r="K33" s="522"/>
      <c r="X33" s="522"/>
      <c r="Y33" s="522"/>
      <c r="Z33" s="522"/>
      <c r="AA33" s="522"/>
      <c r="AB33" s="522"/>
      <c r="AC33" s="522"/>
    </row>
    <row r="34" spans="1:29" ht="90" customHeight="1">
      <c r="L34" s="1">
        <v>1</v>
      </c>
      <c r="M34" s="1198" t="s">
        <v>631</v>
      </c>
      <c r="N34" s="1198"/>
      <c r="O34" s="1198"/>
      <c r="P34" s="1198"/>
      <c r="Q34" s="1198"/>
      <c r="R34" s="1198"/>
      <c r="S34" s="1198"/>
      <c r="T34" s="1198"/>
      <c r="U34" s="1198"/>
      <c r="V34" s="1198"/>
      <c r="W34" s="1198"/>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3" hidden="1" customWidth="1"/>
    <col min="2" max="4" width="3.7109375" style="1007" hidden="1" customWidth="1"/>
    <col min="5" max="5" width="3.7109375" style="808" customWidth="1"/>
    <col min="6" max="6" width="9.7109375" style="989" customWidth="1"/>
    <col min="7" max="7" width="37.7109375" style="989" customWidth="1"/>
    <col min="8" max="8" width="66.85546875" style="989" customWidth="1"/>
    <col min="9" max="9" width="115.7109375" style="989" customWidth="1"/>
    <col min="10" max="11" width="10.5703125" style="1007"/>
    <col min="12" max="12" width="11.140625" style="1007" customWidth="1"/>
    <col min="13" max="20" width="10.5703125" style="1007"/>
    <col min="21" max="16384" width="10.5703125" style="989"/>
  </cols>
  <sheetData>
    <row r="1" spans="1:20" ht="3" customHeight="1">
      <c r="A1" s="1013" t="s">
        <v>48</v>
      </c>
    </row>
    <row r="2" spans="1:20" ht="22.5">
      <c r="F2" s="1199" t="s">
        <v>490</v>
      </c>
      <c r="G2" s="1200"/>
      <c r="H2" s="1201"/>
      <c r="I2" s="805"/>
    </row>
    <row r="3" spans="1:20" ht="3" customHeight="1"/>
    <row r="4" spans="1:20" s="1006" customFormat="1" ht="11.25">
      <c r="A4" s="1012"/>
      <c r="B4" s="1012"/>
      <c r="C4" s="1012"/>
      <c r="D4" s="1012"/>
      <c r="F4" s="1151" t="s">
        <v>453</v>
      </c>
      <c r="G4" s="1151"/>
      <c r="H4" s="1151"/>
      <c r="I4" s="1202" t="s">
        <v>454</v>
      </c>
      <c r="J4" s="1012"/>
      <c r="K4" s="1012"/>
      <c r="L4" s="1012"/>
      <c r="M4" s="1012"/>
      <c r="N4" s="1012"/>
      <c r="O4" s="1012"/>
      <c r="P4" s="1012"/>
      <c r="Q4" s="1012"/>
      <c r="R4" s="1012"/>
      <c r="S4" s="1012"/>
      <c r="T4" s="1012"/>
    </row>
    <row r="5" spans="1:20" s="1006" customFormat="1" ht="11.25" customHeight="1">
      <c r="A5" s="1012"/>
      <c r="B5" s="1012"/>
      <c r="C5" s="1012"/>
      <c r="D5" s="1012"/>
      <c r="F5" s="1021" t="s">
        <v>91</v>
      </c>
      <c r="G5" s="809" t="s">
        <v>456</v>
      </c>
      <c r="H5" s="1030" t="s">
        <v>441</v>
      </c>
      <c r="I5" s="1202"/>
      <c r="J5" s="1012"/>
      <c r="K5" s="1012"/>
      <c r="L5" s="1012"/>
      <c r="M5" s="1012"/>
      <c r="N5" s="1012"/>
      <c r="O5" s="1012"/>
      <c r="P5" s="1012"/>
      <c r="Q5" s="1012"/>
      <c r="R5" s="1012"/>
      <c r="S5" s="1012"/>
      <c r="T5" s="1012"/>
    </row>
    <row r="6" spans="1:20" s="1006" customFormat="1" ht="12" customHeight="1">
      <c r="A6" s="1012"/>
      <c r="B6" s="1012"/>
      <c r="C6" s="1012"/>
      <c r="D6" s="1012"/>
      <c r="F6" s="810" t="s">
        <v>92</v>
      </c>
      <c r="G6" s="811">
        <v>2</v>
      </c>
      <c r="H6" s="812">
        <v>3</v>
      </c>
      <c r="I6" s="607">
        <v>4</v>
      </c>
      <c r="J6" s="1012">
        <v>4</v>
      </c>
      <c r="K6" s="1012"/>
      <c r="L6" s="1012"/>
      <c r="M6" s="1012"/>
      <c r="N6" s="1012"/>
      <c r="O6" s="1012"/>
      <c r="P6" s="1012"/>
      <c r="Q6" s="1012"/>
      <c r="R6" s="1012"/>
      <c r="S6" s="1012"/>
      <c r="T6" s="1012"/>
    </row>
    <row r="7" spans="1:20" s="1006" customFormat="1" ht="18.75">
      <c r="A7" s="1012"/>
      <c r="B7" s="1012"/>
      <c r="C7" s="1012"/>
      <c r="D7" s="1012"/>
      <c r="F7" s="1028">
        <v>1</v>
      </c>
      <c r="G7" s="814" t="s">
        <v>491</v>
      </c>
      <c r="H7" s="1026" t="str">
        <f>IF(dateCh="","",dateCh)</f>
        <v>24.12.2020</v>
      </c>
      <c r="I7" s="815" t="s">
        <v>492</v>
      </c>
      <c r="J7" s="614"/>
      <c r="K7" s="1012"/>
      <c r="L7" s="1012"/>
      <c r="M7" s="1012"/>
      <c r="N7" s="1012"/>
      <c r="O7" s="1012"/>
      <c r="P7" s="1012"/>
      <c r="Q7" s="1012"/>
      <c r="R7" s="1012"/>
      <c r="S7" s="1012"/>
      <c r="T7" s="1012"/>
    </row>
    <row r="8" spans="1:20" s="1006" customFormat="1" ht="45">
      <c r="A8" s="1203">
        <v>1</v>
      </c>
      <c r="B8" s="1012"/>
      <c r="C8" s="1012"/>
      <c r="D8" s="1012"/>
      <c r="F8" s="1028" t="str">
        <f>"2." &amp;mergeValue(A8)</f>
        <v>2.1</v>
      </c>
      <c r="G8" s="814" t="s">
        <v>493</v>
      </c>
      <c r="H8" s="1026"/>
      <c r="I8" s="815" t="s">
        <v>589</v>
      </c>
      <c r="J8" s="614"/>
      <c r="K8" s="1012"/>
      <c r="L8" s="1012"/>
      <c r="M8" s="1012"/>
      <c r="N8" s="1012"/>
      <c r="O8" s="1012"/>
      <c r="P8" s="1012"/>
      <c r="Q8" s="1012"/>
      <c r="R8" s="1012"/>
      <c r="S8" s="1012"/>
      <c r="T8" s="1012"/>
    </row>
    <row r="9" spans="1:20" s="1006" customFormat="1" ht="22.5">
      <c r="A9" s="1203"/>
      <c r="B9" s="1012"/>
      <c r="C9" s="1012"/>
      <c r="D9" s="1012"/>
      <c r="F9" s="1028" t="str">
        <f>"3." &amp;mergeValue(A9)</f>
        <v>3.1</v>
      </c>
      <c r="G9" s="814" t="s">
        <v>494</v>
      </c>
      <c r="H9" s="1026"/>
      <c r="I9" s="815" t="s">
        <v>587</v>
      </c>
      <c r="J9" s="614"/>
      <c r="K9" s="1012"/>
      <c r="L9" s="1012"/>
      <c r="M9" s="1012"/>
      <c r="N9" s="1012"/>
      <c r="O9" s="1012"/>
      <c r="P9" s="1012"/>
      <c r="Q9" s="1012"/>
      <c r="R9" s="1012"/>
      <c r="S9" s="1012"/>
      <c r="T9" s="1012"/>
    </row>
    <row r="10" spans="1:20" s="1006" customFormat="1" ht="22.5">
      <c r="A10" s="1203"/>
      <c r="B10" s="1012"/>
      <c r="C10" s="1012"/>
      <c r="D10" s="1012"/>
      <c r="F10" s="1028" t="str">
        <f>"4."&amp;mergeValue(A10)</f>
        <v>4.1</v>
      </c>
      <c r="G10" s="814" t="s">
        <v>495</v>
      </c>
      <c r="H10" s="1030" t="s">
        <v>457</v>
      </c>
      <c r="I10" s="815"/>
      <c r="J10" s="614"/>
      <c r="K10" s="1012"/>
      <c r="L10" s="1012"/>
      <c r="M10" s="1012"/>
      <c r="N10" s="1012"/>
      <c r="O10" s="1012"/>
      <c r="P10" s="1012"/>
      <c r="Q10" s="1012"/>
      <c r="R10" s="1012"/>
      <c r="S10" s="1012"/>
      <c r="T10" s="1012"/>
    </row>
    <row r="11" spans="1:20" s="1006" customFormat="1" ht="18.75">
      <c r="A11" s="1203"/>
      <c r="B11" s="1203">
        <v>1</v>
      </c>
      <c r="C11" s="1022"/>
      <c r="D11" s="1022"/>
      <c r="F11" s="1028" t="str">
        <f>"4."&amp;mergeValue(A11) &amp;"."&amp;mergeValue(B11)</f>
        <v>4.1.1</v>
      </c>
      <c r="G11" s="829" t="s">
        <v>591</v>
      </c>
      <c r="H11" s="1026" t="str">
        <f>IF(region_name="","",region_name)</f>
        <v>Ростовская область</v>
      </c>
      <c r="I11" s="815" t="s">
        <v>498</v>
      </c>
      <c r="J11" s="614"/>
      <c r="K11" s="1012"/>
      <c r="L11" s="1012"/>
      <c r="M11" s="1012"/>
      <c r="N11" s="1012"/>
      <c r="O11" s="1012"/>
      <c r="P11" s="1012"/>
      <c r="Q11" s="1012"/>
      <c r="R11" s="1012"/>
      <c r="S11" s="1012"/>
      <c r="T11" s="1012"/>
    </row>
    <row r="12" spans="1:20" s="1006" customFormat="1" ht="22.5">
      <c r="A12" s="1203"/>
      <c r="B12" s="1203"/>
      <c r="C12" s="1203">
        <v>1</v>
      </c>
      <c r="D12" s="1022"/>
      <c r="F12" s="1028" t="str">
        <f>"4."&amp;mergeValue(A12) &amp;"."&amp;mergeValue(B12)&amp;"."&amp;mergeValue(C12)</f>
        <v>4.1.1.1</v>
      </c>
      <c r="G12" s="816" t="s">
        <v>496</v>
      </c>
      <c r="H12" s="1026"/>
      <c r="I12" s="815" t="s">
        <v>499</v>
      </c>
      <c r="J12" s="614"/>
      <c r="K12" s="1012"/>
      <c r="L12" s="1012"/>
      <c r="M12" s="1012"/>
      <c r="N12" s="1012"/>
      <c r="O12" s="1012"/>
      <c r="P12" s="1012"/>
      <c r="Q12" s="1012"/>
      <c r="R12" s="1012"/>
      <c r="S12" s="1012"/>
      <c r="T12" s="1012"/>
    </row>
    <row r="13" spans="1:20" s="1006" customFormat="1" ht="39" customHeight="1">
      <c r="A13" s="1203"/>
      <c r="B13" s="1203"/>
      <c r="C13" s="1203"/>
      <c r="D13" s="1022">
        <v>1</v>
      </c>
      <c r="F13" s="1028" t="str">
        <f>"4."&amp;mergeValue(A13) &amp;"."&amp;mergeValue(B13)&amp;"."&amp;mergeValue(C13)&amp;"."&amp;mergeValue(D13)</f>
        <v>4.1.1.1.1</v>
      </c>
      <c r="G13" s="817" t="s">
        <v>497</v>
      </c>
      <c r="H13" s="1026"/>
      <c r="I13" s="1204" t="s">
        <v>590</v>
      </c>
      <c r="J13" s="614"/>
      <c r="K13" s="1012"/>
      <c r="L13" s="1012"/>
      <c r="M13" s="1012"/>
      <c r="N13" s="1012"/>
      <c r="O13" s="1012"/>
      <c r="P13" s="1012"/>
      <c r="Q13" s="1012"/>
      <c r="R13" s="1012"/>
      <c r="S13" s="1012"/>
      <c r="T13" s="1012"/>
    </row>
    <row r="14" spans="1:20" s="1006" customFormat="1" ht="18.75">
      <c r="A14" s="1203"/>
      <c r="B14" s="1203"/>
      <c r="C14" s="1203"/>
      <c r="D14" s="1022"/>
      <c r="F14" s="818"/>
      <c r="G14" s="999" t="s">
        <v>4</v>
      </c>
      <c r="H14" s="623"/>
      <c r="I14" s="1204"/>
      <c r="J14" s="614"/>
      <c r="K14" s="1012"/>
      <c r="L14" s="1012"/>
      <c r="M14" s="1012"/>
      <c r="N14" s="1012"/>
      <c r="O14" s="1012"/>
      <c r="P14" s="1012"/>
      <c r="Q14" s="1012"/>
      <c r="R14" s="1012"/>
      <c r="S14" s="1012"/>
      <c r="T14" s="1012"/>
    </row>
    <row r="15" spans="1:20" s="1006" customFormat="1" ht="18.75">
      <c r="A15" s="1203"/>
      <c r="B15" s="1203"/>
      <c r="C15" s="1022"/>
      <c r="D15" s="1022"/>
      <c r="F15" s="633"/>
      <c r="G15" s="576" t="s">
        <v>402</v>
      </c>
      <c r="H15" s="634"/>
      <c r="I15" s="635"/>
      <c r="J15" s="614"/>
      <c r="K15" s="1012"/>
      <c r="L15" s="1012"/>
      <c r="M15" s="1012"/>
      <c r="N15" s="1012"/>
      <c r="O15" s="1012"/>
      <c r="P15" s="1012"/>
      <c r="Q15" s="1012"/>
      <c r="R15" s="1012"/>
      <c r="S15" s="1012"/>
      <c r="T15" s="1012"/>
    </row>
    <row r="16" spans="1:20" s="1006" customFormat="1" ht="18.75">
      <c r="A16" s="1203"/>
      <c r="B16" s="1012"/>
      <c r="C16" s="1012"/>
      <c r="D16" s="1012"/>
      <c r="F16" s="818"/>
      <c r="G16" s="732" t="s">
        <v>505</v>
      </c>
      <c r="H16" s="819"/>
      <c r="I16" s="820"/>
      <c r="J16" s="614"/>
      <c r="K16" s="1012"/>
      <c r="L16" s="1012"/>
      <c r="M16" s="1012"/>
      <c r="N16" s="1012"/>
      <c r="O16" s="1012"/>
      <c r="P16" s="1012"/>
      <c r="Q16" s="1012"/>
      <c r="R16" s="1012"/>
      <c r="S16" s="1012"/>
      <c r="T16" s="1012"/>
    </row>
    <row r="17" spans="1:20" s="1006" customFormat="1" ht="18.75">
      <c r="A17" s="1012"/>
      <c r="B17" s="1012"/>
      <c r="C17" s="1012"/>
      <c r="D17" s="1012"/>
      <c r="F17" s="818"/>
      <c r="G17" s="735" t="s">
        <v>504</v>
      </c>
      <c r="H17" s="819"/>
      <c r="I17" s="820"/>
      <c r="J17" s="614"/>
      <c r="K17" s="1012"/>
      <c r="L17" s="1012"/>
      <c r="M17" s="1012"/>
      <c r="N17" s="1012"/>
      <c r="O17" s="1012"/>
      <c r="P17" s="1012"/>
      <c r="Q17" s="1012"/>
      <c r="R17" s="1012"/>
      <c r="S17" s="1012"/>
      <c r="T17" s="1012"/>
    </row>
    <row r="18" spans="1:20" s="771" customFormat="1" ht="3" customHeight="1">
      <c r="A18" s="772"/>
      <c r="B18" s="772"/>
      <c r="C18" s="772"/>
      <c r="D18" s="772"/>
      <c r="F18" s="624"/>
      <c r="G18" s="625"/>
      <c r="H18" s="626"/>
      <c r="I18" s="627"/>
      <c r="J18" s="772"/>
      <c r="K18" s="772"/>
      <c r="L18" s="772"/>
      <c r="M18" s="772"/>
      <c r="N18" s="772"/>
      <c r="O18" s="772"/>
      <c r="P18" s="772"/>
      <c r="Q18" s="772"/>
      <c r="R18" s="772"/>
      <c r="S18" s="772"/>
      <c r="T18" s="772"/>
    </row>
    <row r="19" spans="1:20" s="771" customFormat="1" ht="15" customHeight="1">
      <c r="A19" s="772"/>
      <c r="B19" s="772"/>
      <c r="C19" s="772"/>
      <c r="D19" s="772"/>
      <c r="F19" s="821"/>
      <c r="G19" s="1198" t="s">
        <v>592</v>
      </c>
      <c r="H19" s="1198"/>
      <c r="I19" s="982"/>
      <c r="J19" s="772"/>
      <c r="K19" s="772"/>
      <c r="L19" s="772"/>
      <c r="M19" s="772"/>
      <c r="N19" s="772"/>
      <c r="O19" s="772"/>
      <c r="P19" s="772"/>
      <c r="Q19" s="772"/>
      <c r="R19" s="772"/>
      <c r="S19" s="772"/>
      <c r="T19" s="77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7" hidden="1" customWidth="1"/>
    <col min="7" max="8" width="9.140625" style="1013" hidden="1" customWidth="1"/>
    <col min="9" max="9" width="3.7109375" style="995" customWidth="1"/>
    <col min="10" max="11" width="3.7109375" style="808" customWidth="1"/>
    <col min="12" max="12" width="12.7109375" style="989" customWidth="1"/>
    <col min="13" max="13" width="44.7109375" style="989" customWidth="1"/>
    <col min="14" max="14" width="1.7109375" style="989" hidden="1" customWidth="1"/>
    <col min="15" max="15" width="29.7109375" style="989" hidden="1" customWidth="1"/>
    <col min="16" max="17" width="23.7109375" style="989" hidden="1" customWidth="1"/>
    <col min="18" max="18" width="11.7109375" style="989" customWidth="1"/>
    <col min="19" max="19" width="3.7109375" style="989" customWidth="1"/>
    <col min="20" max="20" width="11.7109375" style="989" customWidth="1"/>
    <col min="21" max="21" width="8.5703125" style="989" hidden="1" customWidth="1"/>
    <col min="22" max="22" width="4.7109375" style="989" customWidth="1"/>
    <col min="23" max="23" width="115.7109375" style="989" customWidth="1"/>
    <col min="24" max="25" width="10.5703125" style="1007"/>
    <col min="26" max="26" width="11.140625" style="1007" customWidth="1"/>
    <col min="27" max="34" width="10.5703125" style="1007"/>
    <col min="35" max="256" width="10.5703125" style="989"/>
    <col min="257" max="264" width="0" style="989" hidden="1" customWidth="1"/>
    <col min="265" max="265" width="3.7109375" style="989" customWidth="1"/>
    <col min="266" max="266" width="3.85546875" style="989" customWidth="1"/>
    <col min="267" max="267" width="3.7109375" style="989" customWidth="1"/>
    <col min="268" max="268" width="12.7109375" style="989" customWidth="1"/>
    <col min="269" max="269" width="52.7109375" style="989" customWidth="1"/>
    <col min="270" max="273" width="0" style="989" hidden="1" customWidth="1"/>
    <col min="274" max="274" width="12.28515625" style="989" customWidth="1"/>
    <col min="275" max="275" width="6.42578125" style="989" customWidth="1"/>
    <col min="276" max="276" width="12.28515625" style="989" customWidth="1"/>
    <col min="277" max="277" width="0" style="989" hidden="1" customWidth="1"/>
    <col min="278" max="278" width="3.7109375" style="989" customWidth="1"/>
    <col min="279" max="279" width="11.140625" style="989" bestFit="1" customWidth="1"/>
    <col min="280" max="281" width="10.5703125" style="989"/>
    <col min="282" max="282" width="11.140625" style="989" customWidth="1"/>
    <col min="283" max="512" width="10.5703125" style="989"/>
    <col min="513" max="520" width="0" style="989" hidden="1" customWidth="1"/>
    <col min="521" max="521" width="3.7109375" style="989" customWidth="1"/>
    <col min="522" max="522" width="3.85546875" style="989" customWidth="1"/>
    <col min="523" max="523" width="3.7109375" style="989" customWidth="1"/>
    <col min="524" max="524" width="12.7109375" style="989" customWidth="1"/>
    <col min="525" max="525" width="52.7109375" style="989" customWidth="1"/>
    <col min="526" max="529" width="0" style="989" hidden="1" customWidth="1"/>
    <col min="530" max="530" width="12.28515625" style="989" customWidth="1"/>
    <col min="531" max="531" width="6.42578125" style="989" customWidth="1"/>
    <col min="532" max="532" width="12.28515625" style="989" customWidth="1"/>
    <col min="533" max="533" width="0" style="989" hidden="1" customWidth="1"/>
    <col min="534" max="534" width="3.7109375" style="989" customWidth="1"/>
    <col min="535" max="535" width="11.140625" style="989" bestFit="1" customWidth="1"/>
    <col min="536" max="537" width="10.5703125" style="989"/>
    <col min="538" max="538" width="11.140625" style="989" customWidth="1"/>
    <col min="539" max="768" width="10.5703125" style="989"/>
    <col min="769" max="776" width="0" style="989" hidden="1" customWidth="1"/>
    <col min="777" max="777" width="3.7109375" style="989" customWidth="1"/>
    <col min="778" max="778" width="3.85546875" style="989" customWidth="1"/>
    <col min="779" max="779" width="3.7109375" style="989" customWidth="1"/>
    <col min="780" max="780" width="12.7109375" style="989" customWidth="1"/>
    <col min="781" max="781" width="52.7109375" style="989" customWidth="1"/>
    <col min="782" max="785" width="0" style="989" hidden="1" customWidth="1"/>
    <col min="786" max="786" width="12.28515625" style="989" customWidth="1"/>
    <col min="787" max="787" width="6.42578125" style="989" customWidth="1"/>
    <col min="788" max="788" width="12.28515625" style="989" customWidth="1"/>
    <col min="789" max="789" width="0" style="989" hidden="1" customWidth="1"/>
    <col min="790" max="790" width="3.7109375" style="989" customWidth="1"/>
    <col min="791" max="791" width="11.140625" style="989" bestFit="1" customWidth="1"/>
    <col min="792" max="793" width="10.5703125" style="989"/>
    <col min="794" max="794" width="11.140625" style="989" customWidth="1"/>
    <col min="795" max="1024" width="10.5703125" style="989"/>
    <col min="1025" max="1032" width="0" style="989" hidden="1" customWidth="1"/>
    <col min="1033" max="1033" width="3.7109375" style="989" customWidth="1"/>
    <col min="1034" max="1034" width="3.85546875" style="989" customWidth="1"/>
    <col min="1035" max="1035" width="3.7109375" style="989" customWidth="1"/>
    <col min="1036" max="1036" width="12.7109375" style="989" customWidth="1"/>
    <col min="1037" max="1037" width="52.7109375" style="989" customWidth="1"/>
    <col min="1038" max="1041" width="0" style="989" hidden="1" customWidth="1"/>
    <col min="1042" max="1042" width="12.28515625" style="989" customWidth="1"/>
    <col min="1043" max="1043" width="6.42578125" style="989" customWidth="1"/>
    <col min="1044" max="1044" width="12.28515625" style="989" customWidth="1"/>
    <col min="1045" max="1045" width="0" style="989" hidden="1" customWidth="1"/>
    <col min="1046" max="1046" width="3.7109375" style="989" customWidth="1"/>
    <col min="1047" max="1047" width="11.140625" style="989" bestFit="1" customWidth="1"/>
    <col min="1048" max="1049" width="10.5703125" style="989"/>
    <col min="1050" max="1050" width="11.140625" style="989" customWidth="1"/>
    <col min="1051" max="1280" width="10.5703125" style="989"/>
    <col min="1281" max="1288" width="0" style="989" hidden="1" customWidth="1"/>
    <col min="1289" max="1289" width="3.7109375" style="989" customWidth="1"/>
    <col min="1290" max="1290" width="3.85546875" style="989" customWidth="1"/>
    <col min="1291" max="1291" width="3.7109375" style="989" customWidth="1"/>
    <col min="1292" max="1292" width="12.7109375" style="989" customWidth="1"/>
    <col min="1293" max="1293" width="52.7109375" style="989" customWidth="1"/>
    <col min="1294" max="1297" width="0" style="989" hidden="1" customWidth="1"/>
    <col min="1298" max="1298" width="12.28515625" style="989" customWidth="1"/>
    <col min="1299" max="1299" width="6.42578125" style="989" customWidth="1"/>
    <col min="1300" max="1300" width="12.28515625" style="989" customWidth="1"/>
    <col min="1301" max="1301" width="0" style="989" hidden="1" customWidth="1"/>
    <col min="1302" max="1302" width="3.7109375" style="989" customWidth="1"/>
    <col min="1303" max="1303" width="11.140625" style="989" bestFit="1" customWidth="1"/>
    <col min="1304" max="1305" width="10.5703125" style="989"/>
    <col min="1306" max="1306" width="11.140625" style="989" customWidth="1"/>
    <col min="1307" max="1536" width="10.5703125" style="989"/>
    <col min="1537" max="1544" width="0" style="989" hidden="1" customWidth="1"/>
    <col min="1545" max="1545" width="3.7109375" style="989" customWidth="1"/>
    <col min="1546" max="1546" width="3.85546875" style="989" customWidth="1"/>
    <col min="1547" max="1547" width="3.7109375" style="989" customWidth="1"/>
    <col min="1548" max="1548" width="12.7109375" style="989" customWidth="1"/>
    <col min="1549" max="1549" width="52.7109375" style="989" customWidth="1"/>
    <col min="1550" max="1553" width="0" style="989" hidden="1" customWidth="1"/>
    <col min="1554" max="1554" width="12.28515625" style="989" customWidth="1"/>
    <col min="1555" max="1555" width="6.42578125" style="989" customWidth="1"/>
    <col min="1556" max="1556" width="12.28515625" style="989" customWidth="1"/>
    <col min="1557" max="1557" width="0" style="989" hidden="1" customWidth="1"/>
    <col min="1558" max="1558" width="3.7109375" style="989" customWidth="1"/>
    <col min="1559" max="1559" width="11.140625" style="989" bestFit="1" customWidth="1"/>
    <col min="1560" max="1561" width="10.5703125" style="989"/>
    <col min="1562" max="1562" width="11.140625" style="989" customWidth="1"/>
    <col min="1563" max="1792" width="10.5703125" style="989"/>
    <col min="1793" max="1800" width="0" style="989" hidden="1" customWidth="1"/>
    <col min="1801" max="1801" width="3.7109375" style="989" customWidth="1"/>
    <col min="1802" max="1802" width="3.85546875" style="989" customWidth="1"/>
    <col min="1803" max="1803" width="3.7109375" style="989" customWidth="1"/>
    <col min="1804" max="1804" width="12.7109375" style="989" customWidth="1"/>
    <col min="1805" max="1805" width="52.7109375" style="989" customWidth="1"/>
    <col min="1806" max="1809" width="0" style="989" hidden="1" customWidth="1"/>
    <col min="1810" max="1810" width="12.28515625" style="989" customWidth="1"/>
    <col min="1811" max="1811" width="6.42578125" style="989" customWidth="1"/>
    <col min="1812" max="1812" width="12.28515625" style="989" customWidth="1"/>
    <col min="1813" max="1813" width="0" style="989" hidden="1" customWidth="1"/>
    <col min="1814" max="1814" width="3.7109375" style="989" customWidth="1"/>
    <col min="1815" max="1815" width="11.140625" style="989" bestFit="1" customWidth="1"/>
    <col min="1816" max="1817" width="10.5703125" style="989"/>
    <col min="1818" max="1818" width="11.140625" style="989" customWidth="1"/>
    <col min="1819" max="2048" width="10.5703125" style="989"/>
    <col min="2049" max="2056" width="0" style="989" hidden="1" customWidth="1"/>
    <col min="2057" max="2057" width="3.7109375" style="989" customWidth="1"/>
    <col min="2058" max="2058" width="3.85546875" style="989" customWidth="1"/>
    <col min="2059" max="2059" width="3.7109375" style="989" customWidth="1"/>
    <col min="2060" max="2060" width="12.7109375" style="989" customWidth="1"/>
    <col min="2061" max="2061" width="52.7109375" style="989" customWidth="1"/>
    <col min="2062" max="2065" width="0" style="989" hidden="1" customWidth="1"/>
    <col min="2066" max="2066" width="12.28515625" style="989" customWidth="1"/>
    <col min="2067" max="2067" width="6.42578125" style="989" customWidth="1"/>
    <col min="2068" max="2068" width="12.28515625" style="989" customWidth="1"/>
    <col min="2069" max="2069" width="0" style="989" hidden="1" customWidth="1"/>
    <col min="2070" max="2070" width="3.7109375" style="989" customWidth="1"/>
    <col min="2071" max="2071" width="11.140625" style="989" bestFit="1" customWidth="1"/>
    <col min="2072" max="2073" width="10.5703125" style="989"/>
    <col min="2074" max="2074" width="11.140625" style="989" customWidth="1"/>
    <col min="2075" max="2304" width="10.5703125" style="989"/>
    <col min="2305" max="2312" width="0" style="989" hidden="1" customWidth="1"/>
    <col min="2313" max="2313" width="3.7109375" style="989" customWidth="1"/>
    <col min="2314" max="2314" width="3.85546875" style="989" customWidth="1"/>
    <col min="2315" max="2315" width="3.7109375" style="989" customWidth="1"/>
    <col min="2316" max="2316" width="12.7109375" style="989" customWidth="1"/>
    <col min="2317" max="2317" width="52.7109375" style="989" customWidth="1"/>
    <col min="2318" max="2321" width="0" style="989" hidden="1" customWidth="1"/>
    <col min="2322" max="2322" width="12.28515625" style="989" customWidth="1"/>
    <col min="2323" max="2323" width="6.42578125" style="989" customWidth="1"/>
    <col min="2324" max="2324" width="12.28515625" style="989" customWidth="1"/>
    <col min="2325" max="2325" width="0" style="989" hidden="1" customWidth="1"/>
    <col min="2326" max="2326" width="3.7109375" style="989" customWidth="1"/>
    <col min="2327" max="2327" width="11.140625" style="989" bestFit="1" customWidth="1"/>
    <col min="2328" max="2329" width="10.5703125" style="989"/>
    <col min="2330" max="2330" width="11.140625" style="989" customWidth="1"/>
    <col min="2331" max="2560" width="10.5703125" style="989"/>
    <col min="2561" max="2568" width="0" style="989" hidden="1" customWidth="1"/>
    <col min="2569" max="2569" width="3.7109375" style="989" customWidth="1"/>
    <col min="2570" max="2570" width="3.85546875" style="989" customWidth="1"/>
    <col min="2571" max="2571" width="3.7109375" style="989" customWidth="1"/>
    <col min="2572" max="2572" width="12.7109375" style="989" customWidth="1"/>
    <col min="2573" max="2573" width="52.7109375" style="989" customWidth="1"/>
    <col min="2574" max="2577" width="0" style="989" hidden="1" customWidth="1"/>
    <col min="2578" max="2578" width="12.28515625" style="989" customWidth="1"/>
    <col min="2579" max="2579" width="6.42578125" style="989" customWidth="1"/>
    <col min="2580" max="2580" width="12.28515625" style="989" customWidth="1"/>
    <col min="2581" max="2581" width="0" style="989" hidden="1" customWidth="1"/>
    <col min="2582" max="2582" width="3.7109375" style="989" customWidth="1"/>
    <col min="2583" max="2583" width="11.140625" style="989" bestFit="1" customWidth="1"/>
    <col min="2584" max="2585" width="10.5703125" style="989"/>
    <col min="2586" max="2586" width="11.140625" style="989" customWidth="1"/>
    <col min="2587" max="2816" width="10.5703125" style="989"/>
    <col min="2817" max="2824" width="0" style="989" hidden="1" customWidth="1"/>
    <col min="2825" max="2825" width="3.7109375" style="989" customWidth="1"/>
    <col min="2826" max="2826" width="3.85546875" style="989" customWidth="1"/>
    <col min="2827" max="2827" width="3.7109375" style="989" customWidth="1"/>
    <col min="2828" max="2828" width="12.7109375" style="989" customWidth="1"/>
    <col min="2829" max="2829" width="52.7109375" style="989" customWidth="1"/>
    <col min="2830" max="2833" width="0" style="989" hidden="1" customWidth="1"/>
    <col min="2834" max="2834" width="12.28515625" style="989" customWidth="1"/>
    <col min="2835" max="2835" width="6.42578125" style="989" customWidth="1"/>
    <col min="2836" max="2836" width="12.28515625" style="989" customWidth="1"/>
    <col min="2837" max="2837" width="0" style="989" hidden="1" customWidth="1"/>
    <col min="2838" max="2838" width="3.7109375" style="989" customWidth="1"/>
    <col min="2839" max="2839" width="11.140625" style="989" bestFit="1" customWidth="1"/>
    <col min="2840" max="2841" width="10.5703125" style="989"/>
    <col min="2842" max="2842" width="11.140625" style="989" customWidth="1"/>
    <col min="2843" max="3072" width="10.5703125" style="989"/>
    <col min="3073" max="3080" width="0" style="989" hidden="1" customWidth="1"/>
    <col min="3081" max="3081" width="3.7109375" style="989" customWidth="1"/>
    <col min="3082" max="3082" width="3.85546875" style="989" customWidth="1"/>
    <col min="3083" max="3083" width="3.7109375" style="989" customWidth="1"/>
    <col min="3084" max="3084" width="12.7109375" style="989" customWidth="1"/>
    <col min="3085" max="3085" width="52.7109375" style="989" customWidth="1"/>
    <col min="3086" max="3089" width="0" style="989" hidden="1" customWidth="1"/>
    <col min="3090" max="3090" width="12.28515625" style="989" customWidth="1"/>
    <col min="3091" max="3091" width="6.42578125" style="989" customWidth="1"/>
    <col min="3092" max="3092" width="12.28515625" style="989" customWidth="1"/>
    <col min="3093" max="3093" width="0" style="989" hidden="1" customWidth="1"/>
    <col min="3094" max="3094" width="3.7109375" style="989" customWidth="1"/>
    <col min="3095" max="3095" width="11.140625" style="989" bestFit="1" customWidth="1"/>
    <col min="3096" max="3097" width="10.5703125" style="989"/>
    <col min="3098" max="3098" width="11.140625" style="989" customWidth="1"/>
    <col min="3099" max="3328" width="10.5703125" style="989"/>
    <col min="3329" max="3336" width="0" style="989" hidden="1" customWidth="1"/>
    <col min="3337" max="3337" width="3.7109375" style="989" customWidth="1"/>
    <col min="3338" max="3338" width="3.85546875" style="989" customWidth="1"/>
    <col min="3339" max="3339" width="3.7109375" style="989" customWidth="1"/>
    <col min="3340" max="3340" width="12.7109375" style="989" customWidth="1"/>
    <col min="3341" max="3341" width="52.7109375" style="989" customWidth="1"/>
    <col min="3342" max="3345" width="0" style="989" hidden="1" customWidth="1"/>
    <col min="3346" max="3346" width="12.28515625" style="989" customWidth="1"/>
    <col min="3347" max="3347" width="6.42578125" style="989" customWidth="1"/>
    <col min="3348" max="3348" width="12.28515625" style="989" customWidth="1"/>
    <col min="3349" max="3349" width="0" style="989" hidden="1" customWidth="1"/>
    <col min="3350" max="3350" width="3.7109375" style="989" customWidth="1"/>
    <col min="3351" max="3351" width="11.140625" style="989" bestFit="1" customWidth="1"/>
    <col min="3352" max="3353" width="10.5703125" style="989"/>
    <col min="3354" max="3354" width="11.140625" style="989" customWidth="1"/>
    <col min="3355" max="3584" width="10.5703125" style="989"/>
    <col min="3585" max="3592" width="0" style="989" hidden="1" customWidth="1"/>
    <col min="3593" max="3593" width="3.7109375" style="989" customWidth="1"/>
    <col min="3594" max="3594" width="3.85546875" style="989" customWidth="1"/>
    <col min="3595" max="3595" width="3.7109375" style="989" customWidth="1"/>
    <col min="3596" max="3596" width="12.7109375" style="989" customWidth="1"/>
    <col min="3597" max="3597" width="52.7109375" style="989" customWidth="1"/>
    <col min="3598" max="3601" width="0" style="989" hidden="1" customWidth="1"/>
    <col min="3602" max="3602" width="12.28515625" style="989" customWidth="1"/>
    <col min="3603" max="3603" width="6.42578125" style="989" customWidth="1"/>
    <col min="3604" max="3604" width="12.28515625" style="989" customWidth="1"/>
    <col min="3605" max="3605" width="0" style="989" hidden="1" customWidth="1"/>
    <col min="3606" max="3606" width="3.7109375" style="989" customWidth="1"/>
    <col min="3607" max="3607" width="11.140625" style="989" bestFit="1" customWidth="1"/>
    <col min="3608" max="3609" width="10.5703125" style="989"/>
    <col min="3610" max="3610" width="11.140625" style="989" customWidth="1"/>
    <col min="3611" max="3840" width="10.5703125" style="989"/>
    <col min="3841" max="3848" width="0" style="989" hidden="1" customWidth="1"/>
    <col min="3849" max="3849" width="3.7109375" style="989" customWidth="1"/>
    <col min="3850" max="3850" width="3.85546875" style="989" customWidth="1"/>
    <col min="3851" max="3851" width="3.7109375" style="989" customWidth="1"/>
    <col min="3852" max="3852" width="12.7109375" style="989" customWidth="1"/>
    <col min="3853" max="3853" width="52.7109375" style="989" customWidth="1"/>
    <col min="3854" max="3857" width="0" style="989" hidden="1" customWidth="1"/>
    <col min="3858" max="3858" width="12.28515625" style="989" customWidth="1"/>
    <col min="3859" max="3859" width="6.42578125" style="989" customWidth="1"/>
    <col min="3860" max="3860" width="12.28515625" style="989" customWidth="1"/>
    <col min="3861" max="3861" width="0" style="989" hidden="1" customWidth="1"/>
    <col min="3862" max="3862" width="3.7109375" style="989" customWidth="1"/>
    <col min="3863" max="3863" width="11.140625" style="989" bestFit="1" customWidth="1"/>
    <col min="3864" max="3865" width="10.5703125" style="989"/>
    <col min="3866" max="3866" width="11.140625" style="989" customWidth="1"/>
    <col min="3867" max="4096" width="10.5703125" style="989"/>
    <col min="4097" max="4104" width="0" style="989" hidden="1" customWidth="1"/>
    <col min="4105" max="4105" width="3.7109375" style="989" customWidth="1"/>
    <col min="4106" max="4106" width="3.85546875" style="989" customWidth="1"/>
    <col min="4107" max="4107" width="3.7109375" style="989" customWidth="1"/>
    <col min="4108" max="4108" width="12.7109375" style="989" customWidth="1"/>
    <col min="4109" max="4109" width="52.7109375" style="989" customWidth="1"/>
    <col min="4110" max="4113" width="0" style="989" hidden="1" customWidth="1"/>
    <col min="4114" max="4114" width="12.28515625" style="989" customWidth="1"/>
    <col min="4115" max="4115" width="6.42578125" style="989" customWidth="1"/>
    <col min="4116" max="4116" width="12.28515625" style="989" customWidth="1"/>
    <col min="4117" max="4117" width="0" style="989" hidden="1" customWidth="1"/>
    <col min="4118" max="4118" width="3.7109375" style="989" customWidth="1"/>
    <col min="4119" max="4119" width="11.140625" style="989" bestFit="1" customWidth="1"/>
    <col min="4120" max="4121" width="10.5703125" style="989"/>
    <col min="4122" max="4122" width="11.140625" style="989" customWidth="1"/>
    <col min="4123" max="4352" width="10.5703125" style="989"/>
    <col min="4353" max="4360" width="0" style="989" hidden="1" customWidth="1"/>
    <col min="4361" max="4361" width="3.7109375" style="989" customWidth="1"/>
    <col min="4362" max="4362" width="3.85546875" style="989" customWidth="1"/>
    <col min="4363" max="4363" width="3.7109375" style="989" customWidth="1"/>
    <col min="4364" max="4364" width="12.7109375" style="989" customWidth="1"/>
    <col min="4365" max="4365" width="52.7109375" style="989" customWidth="1"/>
    <col min="4366" max="4369" width="0" style="989" hidden="1" customWidth="1"/>
    <col min="4370" max="4370" width="12.28515625" style="989" customWidth="1"/>
    <col min="4371" max="4371" width="6.42578125" style="989" customWidth="1"/>
    <col min="4372" max="4372" width="12.28515625" style="989" customWidth="1"/>
    <col min="4373" max="4373" width="0" style="989" hidden="1" customWidth="1"/>
    <col min="4374" max="4374" width="3.7109375" style="989" customWidth="1"/>
    <col min="4375" max="4375" width="11.140625" style="989" bestFit="1" customWidth="1"/>
    <col min="4376" max="4377" width="10.5703125" style="989"/>
    <col min="4378" max="4378" width="11.140625" style="989" customWidth="1"/>
    <col min="4379" max="4608" width="10.5703125" style="989"/>
    <col min="4609" max="4616" width="0" style="989" hidden="1" customWidth="1"/>
    <col min="4617" max="4617" width="3.7109375" style="989" customWidth="1"/>
    <col min="4618" max="4618" width="3.85546875" style="989" customWidth="1"/>
    <col min="4619" max="4619" width="3.7109375" style="989" customWidth="1"/>
    <col min="4620" max="4620" width="12.7109375" style="989" customWidth="1"/>
    <col min="4621" max="4621" width="52.7109375" style="989" customWidth="1"/>
    <col min="4622" max="4625" width="0" style="989" hidden="1" customWidth="1"/>
    <col min="4626" max="4626" width="12.28515625" style="989" customWidth="1"/>
    <col min="4627" max="4627" width="6.42578125" style="989" customWidth="1"/>
    <col min="4628" max="4628" width="12.28515625" style="989" customWidth="1"/>
    <col min="4629" max="4629" width="0" style="989" hidden="1" customWidth="1"/>
    <col min="4630" max="4630" width="3.7109375" style="989" customWidth="1"/>
    <col min="4631" max="4631" width="11.140625" style="989" bestFit="1" customWidth="1"/>
    <col min="4632" max="4633" width="10.5703125" style="989"/>
    <col min="4634" max="4634" width="11.140625" style="989" customWidth="1"/>
    <col min="4635" max="4864" width="10.5703125" style="989"/>
    <col min="4865" max="4872" width="0" style="989" hidden="1" customWidth="1"/>
    <col min="4873" max="4873" width="3.7109375" style="989" customWidth="1"/>
    <col min="4874" max="4874" width="3.85546875" style="989" customWidth="1"/>
    <col min="4875" max="4875" width="3.7109375" style="989" customWidth="1"/>
    <col min="4876" max="4876" width="12.7109375" style="989" customWidth="1"/>
    <col min="4877" max="4877" width="52.7109375" style="989" customWidth="1"/>
    <col min="4878" max="4881" width="0" style="989" hidden="1" customWidth="1"/>
    <col min="4882" max="4882" width="12.28515625" style="989" customWidth="1"/>
    <col min="4883" max="4883" width="6.42578125" style="989" customWidth="1"/>
    <col min="4884" max="4884" width="12.28515625" style="989" customWidth="1"/>
    <col min="4885" max="4885" width="0" style="989" hidden="1" customWidth="1"/>
    <col min="4886" max="4886" width="3.7109375" style="989" customWidth="1"/>
    <col min="4887" max="4887" width="11.140625" style="989" bestFit="1" customWidth="1"/>
    <col min="4888" max="4889" width="10.5703125" style="989"/>
    <col min="4890" max="4890" width="11.140625" style="989" customWidth="1"/>
    <col min="4891" max="5120" width="10.5703125" style="989"/>
    <col min="5121" max="5128" width="0" style="989" hidden="1" customWidth="1"/>
    <col min="5129" max="5129" width="3.7109375" style="989" customWidth="1"/>
    <col min="5130" max="5130" width="3.85546875" style="989" customWidth="1"/>
    <col min="5131" max="5131" width="3.7109375" style="989" customWidth="1"/>
    <col min="5132" max="5132" width="12.7109375" style="989" customWidth="1"/>
    <col min="5133" max="5133" width="52.7109375" style="989" customWidth="1"/>
    <col min="5134" max="5137" width="0" style="989" hidden="1" customWidth="1"/>
    <col min="5138" max="5138" width="12.28515625" style="989" customWidth="1"/>
    <col min="5139" max="5139" width="6.42578125" style="989" customWidth="1"/>
    <col min="5140" max="5140" width="12.28515625" style="989" customWidth="1"/>
    <col min="5141" max="5141" width="0" style="989" hidden="1" customWidth="1"/>
    <col min="5142" max="5142" width="3.7109375" style="989" customWidth="1"/>
    <col min="5143" max="5143" width="11.140625" style="989" bestFit="1" customWidth="1"/>
    <col min="5144" max="5145" width="10.5703125" style="989"/>
    <col min="5146" max="5146" width="11.140625" style="989" customWidth="1"/>
    <col min="5147" max="5376" width="10.5703125" style="989"/>
    <col min="5377" max="5384" width="0" style="989" hidden="1" customWidth="1"/>
    <col min="5385" max="5385" width="3.7109375" style="989" customWidth="1"/>
    <col min="5386" max="5386" width="3.85546875" style="989" customWidth="1"/>
    <col min="5387" max="5387" width="3.7109375" style="989" customWidth="1"/>
    <col min="5388" max="5388" width="12.7109375" style="989" customWidth="1"/>
    <col min="5389" max="5389" width="52.7109375" style="989" customWidth="1"/>
    <col min="5390" max="5393" width="0" style="989" hidden="1" customWidth="1"/>
    <col min="5394" max="5394" width="12.28515625" style="989" customWidth="1"/>
    <col min="5395" max="5395" width="6.42578125" style="989" customWidth="1"/>
    <col min="5396" max="5396" width="12.28515625" style="989" customWidth="1"/>
    <col min="5397" max="5397" width="0" style="989" hidden="1" customWidth="1"/>
    <col min="5398" max="5398" width="3.7109375" style="989" customWidth="1"/>
    <col min="5399" max="5399" width="11.140625" style="989" bestFit="1" customWidth="1"/>
    <col min="5400" max="5401" width="10.5703125" style="989"/>
    <col min="5402" max="5402" width="11.140625" style="989" customWidth="1"/>
    <col min="5403" max="5632" width="10.5703125" style="989"/>
    <col min="5633" max="5640" width="0" style="989" hidden="1" customWidth="1"/>
    <col min="5641" max="5641" width="3.7109375" style="989" customWidth="1"/>
    <col min="5642" max="5642" width="3.85546875" style="989" customWidth="1"/>
    <col min="5643" max="5643" width="3.7109375" style="989" customWidth="1"/>
    <col min="5644" max="5644" width="12.7109375" style="989" customWidth="1"/>
    <col min="5645" max="5645" width="52.7109375" style="989" customWidth="1"/>
    <col min="5646" max="5649" width="0" style="989" hidden="1" customWidth="1"/>
    <col min="5650" max="5650" width="12.28515625" style="989" customWidth="1"/>
    <col min="5651" max="5651" width="6.42578125" style="989" customWidth="1"/>
    <col min="5652" max="5652" width="12.28515625" style="989" customWidth="1"/>
    <col min="5653" max="5653" width="0" style="989" hidden="1" customWidth="1"/>
    <col min="5654" max="5654" width="3.7109375" style="989" customWidth="1"/>
    <col min="5655" max="5655" width="11.140625" style="989" bestFit="1" customWidth="1"/>
    <col min="5656" max="5657" width="10.5703125" style="989"/>
    <col min="5658" max="5658" width="11.140625" style="989" customWidth="1"/>
    <col min="5659" max="5888" width="10.5703125" style="989"/>
    <col min="5889" max="5896" width="0" style="989" hidden="1" customWidth="1"/>
    <col min="5897" max="5897" width="3.7109375" style="989" customWidth="1"/>
    <col min="5898" max="5898" width="3.85546875" style="989" customWidth="1"/>
    <col min="5899" max="5899" width="3.7109375" style="989" customWidth="1"/>
    <col min="5900" max="5900" width="12.7109375" style="989" customWidth="1"/>
    <col min="5901" max="5901" width="52.7109375" style="989" customWidth="1"/>
    <col min="5902" max="5905" width="0" style="989" hidden="1" customWidth="1"/>
    <col min="5906" max="5906" width="12.28515625" style="989" customWidth="1"/>
    <col min="5907" max="5907" width="6.42578125" style="989" customWidth="1"/>
    <col min="5908" max="5908" width="12.28515625" style="989" customWidth="1"/>
    <col min="5909" max="5909" width="0" style="989" hidden="1" customWidth="1"/>
    <col min="5910" max="5910" width="3.7109375" style="989" customWidth="1"/>
    <col min="5911" max="5911" width="11.140625" style="989" bestFit="1" customWidth="1"/>
    <col min="5912" max="5913" width="10.5703125" style="989"/>
    <col min="5914" max="5914" width="11.140625" style="989" customWidth="1"/>
    <col min="5915" max="6144" width="10.5703125" style="989"/>
    <col min="6145" max="6152" width="0" style="989" hidden="1" customWidth="1"/>
    <col min="6153" max="6153" width="3.7109375" style="989" customWidth="1"/>
    <col min="6154" max="6154" width="3.85546875" style="989" customWidth="1"/>
    <col min="6155" max="6155" width="3.7109375" style="989" customWidth="1"/>
    <col min="6156" max="6156" width="12.7109375" style="989" customWidth="1"/>
    <col min="6157" max="6157" width="52.7109375" style="989" customWidth="1"/>
    <col min="6158" max="6161" width="0" style="989" hidden="1" customWidth="1"/>
    <col min="6162" max="6162" width="12.28515625" style="989" customWidth="1"/>
    <col min="6163" max="6163" width="6.42578125" style="989" customWidth="1"/>
    <col min="6164" max="6164" width="12.28515625" style="989" customWidth="1"/>
    <col min="6165" max="6165" width="0" style="989" hidden="1" customWidth="1"/>
    <col min="6166" max="6166" width="3.7109375" style="989" customWidth="1"/>
    <col min="6167" max="6167" width="11.140625" style="989" bestFit="1" customWidth="1"/>
    <col min="6168" max="6169" width="10.5703125" style="989"/>
    <col min="6170" max="6170" width="11.140625" style="989" customWidth="1"/>
    <col min="6171" max="6400" width="10.5703125" style="989"/>
    <col min="6401" max="6408" width="0" style="989" hidden="1" customWidth="1"/>
    <col min="6409" max="6409" width="3.7109375" style="989" customWidth="1"/>
    <col min="6410" max="6410" width="3.85546875" style="989" customWidth="1"/>
    <col min="6411" max="6411" width="3.7109375" style="989" customWidth="1"/>
    <col min="6412" max="6412" width="12.7109375" style="989" customWidth="1"/>
    <col min="6413" max="6413" width="52.7109375" style="989" customWidth="1"/>
    <col min="6414" max="6417" width="0" style="989" hidden="1" customWidth="1"/>
    <col min="6418" max="6418" width="12.28515625" style="989" customWidth="1"/>
    <col min="6419" max="6419" width="6.42578125" style="989" customWidth="1"/>
    <col min="6420" max="6420" width="12.28515625" style="989" customWidth="1"/>
    <col min="6421" max="6421" width="0" style="989" hidden="1" customWidth="1"/>
    <col min="6422" max="6422" width="3.7109375" style="989" customWidth="1"/>
    <col min="6423" max="6423" width="11.140625" style="989" bestFit="1" customWidth="1"/>
    <col min="6424" max="6425" width="10.5703125" style="989"/>
    <col min="6426" max="6426" width="11.140625" style="989" customWidth="1"/>
    <col min="6427" max="6656" width="10.5703125" style="989"/>
    <col min="6657" max="6664" width="0" style="989" hidden="1" customWidth="1"/>
    <col min="6665" max="6665" width="3.7109375" style="989" customWidth="1"/>
    <col min="6666" max="6666" width="3.85546875" style="989" customWidth="1"/>
    <col min="6667" max="6667" width="3.7109375" style="989" customWidth="1"/>
    <col min="6668" max="6668" width="12.7109375" style="989" customWidth="1"/>
    <col min="6669" max="6669" width="52.7109375" style="989" customWidth="1"/>
    <col min="6670" max="6673" width="0" style="989" hidden="1" customWidth="1"/>
    <col min="6674" max="6674" width="12.28515625" style="989" customWidth="1"/>
    <col min="6675" max="6675" width="6.42578125" style="989" customWidth="1"/>
    <col min="6676" max="6676" width="12.28515625" style="989" customWidth="1"/>
    <col min="6677" max="6677" width="0" style="989" hidden="1" customWidth="1"/>
    <col min="6678" max="6678" width="3.7109375" style="989" customWidth="1"/>
    <col min="6679" max="6679" width="11.140625" style="989" bestFit="1" customWidth="1"/>
    <col min="6680" max="6681" width="10.5703125" style="989"/>
    <col min="6682" max="6682" width="11.140625" style="989" customWidth="1"/>
    <col min="6683" max="6912" width="10.5703125" style="989"/>
    <col min="6913" max="6920" width="0" style="989" hidden="1" customWidth="1"/>
    <col min="6921" max="6921" width="3.7109375" style="989" customWidth="1"/>
    <col min="6922" max="6922" width="3.85546875" style="989" customWidth="1"/>
    <col min="6923" max="6923" width="3.7109375" style="989" customWidth="1"/>
    <col min="6924" max="6924" width="12.7109375" style="989" customWidth="1"/>
    <col min="6925" max="6925" width="52.7109375" style="989" customWidth="1"/>
    <col min="6926" max="6929" width="0" style="989" hidden="1" customWidth="1"/>
    <col min="6930" max="6930" width="12.28515625" style="989" customWidth="1"/>
    <col min="6931" max="6931" width="6.42578125" style="989" customWidth="1"/>
    <col min="6932" max="6932" width="12.28515625" style="989" customWidth="1"/>
    <col min="6933" max="6933" width="0" style="989" hidden="1" customWidth="1"/>
    <col min="6934" max="6934" width="3.7109375" style="989" customWidth="1"/>
    <col min="6935" max="6935" width="11.140625" style="989" bestFit="1" customWidth="1"/>
    <col min="6936" max="6937" width="10.5703125" style="989"/>
    <col min="6938" max="6938" width="11.140625" style="989" customWidth="1"/>
    <col min="6939" max="7168" width="10.5703125" style="989"/>
    <col min="7169" max="7176" width="0" style="989" hidden="1" customWidth="1"/>
    <col min="7177" max="7177" width="3.7109375" style="989" customWidth="1"/>
    <col min="7178" max="7178" width="3.85546875" style="989" customWidth="1"/>
    <col min="7179" max="7179" width="3.7109375" style="989" customWidth="1"/>
    <col min="7180" max="7180" width="12.7109375" style="989" customWidth="1"/>
    <col min="7181" max="7181" width="52.7109375" style="989" customWidth="1"/>
    <col min="7182" max="7185" width="0" style="989" hidden="1" customWidth="1"/>
    <col min="7186" max="7186" width="12.28515625" style="989" customWidth="1"/>
    <col min="7187" max="7187" width="6.42578125" style="989" customWidth="1"/>
    <col min="7188" max="7188" width="12.28515625" style="989" customWidth="1"/>
    <col min="7189" max="7189" width="0" style="989" hidden="1" customWidth="1"/>
    <col min="7190" max="7190" width="3.7109375" style="989" customWidth="1"/>
    <col min="7191" max="7191" width="11.140625" style="989" bestFit="1" customWidth="1"/>
    <col min="7192" max="7193" width="10.5703125" style="989"/>
    <col min="7194" max="7194" width="11.140625" style="989" customWidth="1"/>
    <col min="7195" max="7424" width="10.5703125" style="989"/>
    <col min="7425" max="7432" width="0" style="989" hidden="1" customWidth="1"/>
    <col min="7433" max="7433" width="3.7109375" style="989" customWidth="1"/>
    <col min="7434" max="7434" width="3.85546875" style="989" customWidth="1"/>
    <col min="7435" max="7435" width="3.7109375" style="989" customWidth="1"/>
    <col min="7436" max="7436" width="12.7109375" style="989" customWidth="1"/>
    <col min="7437" max="7437" width="52.7109375" style="989" customWidth="1"/>
    <col min="7438" max="7441" width="0" style="989" hidden="1" customWidth="1"/>
    <col min="7442" max="7442" width="12.28515625" style="989" customWidth="1"/>
    <col min="7443" max="7443" width="6.42578125" style="989" customWidth="1"/>
    <col min="7444" max="7444" width="12.28515625" style="989" customWidth="1"/>
    <col min="7445" max="7445" width="0" style="989" hidden="1" customWidth="1"/>
    <col min="7446" max="7446" width="3.7109375" style="989" customWidth="1"/>
    <col min="7447" max="7447" width="11.140625" style="989" bestFit="1" customWidth="1"/>
    <col min="7448" max="7449" width="10.5703125" style="989"/>
    <col min="7450" max="7450" width="11.140625" style="989" customWidth="1"/>
    <col min="7451" max="7680" width="10.5703125" style="989"/>
    <col min="7681" max="7688" width="0" style="989" hidden="1" customWidth="1"/>
    <col min="7689" max="7689" width="3.7109375" style="989" customWidth="1"/>
    <col min="7690" max="7690" width="3.85546875" style="989" customWidth="1"/>
    <col min="7691" max="7691" width="3.7109375" style="989" customWidth="1"/>
    <col min="7692" max="7692" width="12.7109375" style="989" customWidth="1"/>
    <col min="7693" max="7693" width="52.7109375" style="989" customWidth="1"/>
    <col min="7694" max="7697" width="0" style="989" hidden="1" customWidth="1"/>
    <col min="7698" max="7698" width="12.28515625" style="989" customWidth="1"/>
    <col min="7699" max="7699" width="6.42578125" style="989" customWidth="1"/>
    <col min="7700" max="7700" width="12.28515625" style="989" customWidth="1"/>
    <col min="7701" max="7701" width="0" style="989" hidden="1" customWidth="1"/>
    <col min="7702" max="7702" width="3.7109375" style="989" customWidth="1"/>
    <col min="7703" max="7703" width="11.140625" style="989" bestFit="1" customWidth="1"/>
    <col min="7704" max="7705" width="10.5703125" style="989"/>
    <col min="7706" max="7706" width="11.140625" style="989" customWidth="1"/>
    <col min="7707" max="7936" width="10.5703125" style="989"/>
    <col min="7937" max="7944" width="0" style="989" hidden="1" customWidth="1"/>
    <col min="7945" max="7945" width="3.7109375" style="989" customWidth="1"/>
    <col min="7946" max="7946" width="3.85546875" style="989" customWidth="1"/>
    <col min="7947" max="7947" width="3.7109375" style="989" customWidth="1"/>
    <col min="7948" max="7948" width="12.7109375" style="989" customWidth="1"/>
    <col min="7949" max="7949" width="52.7109375" style="989" customWidth="1"/>
    <col min="7950" max="7953" width="0" style="989" hidden="1" customWidth="1"/>
    <col min="7954" max="7954" width="12.28515625" style="989" customWidth="1"/>
    <col min="7955" max="7955" width="6.42578125" style="989" customWidth="1"/>
    <col min="7956" max="7956" width="12.28515625" style="989" customWidth="1"/>
    <col min="7957" max="7957" width="0" style="989" hidden="1" customWidth="1"/>
    <col min="7958" max="7958" width="3.7109375" style="989" customWidth="1"/>
    <col min="7959" max="7959" width="11.140625" style="989" bestFit="1" customWidth="1"/>
    <col min="7960" max="7961" width="10.5703125" style="989"/>
    <col min="7962" max="7962" width="11.140625" style="989" customWidth="1"/>
    <col min="7963" max="8192" width="10.5703125" style="989"/>
    <col min="8193" max="8200" width="0" style="989" hidden="1" customWidth="1"/>
    <col min="8201" max="8201" width="3.7109375" style="989" customWidth="1"/>
    <col min="8202" max="8202" width="3.85546875" style="989" customWidth="1"/>
    <col min="8203" max="8203" width="3.7109375" style="989" customWidth="1"/>
    <col min="8204" max="8204" width="12.7109375" style="989" customWidth="1"/>
    <col min="8205" max="8205" width="52.7109375" style="989" customWidth="1"/>
    <col min="8206" max="8209" width="0" style="989" hidden="1" customWidth="1"/>
    <col min="8210" max="8210" width="12.28515625" style="989" customWidth="1"/>
    <col min="8211" max="8211" width="6.42578125" style="989" customWidth="1"/>
    <col min="8212" max="8212" width="12.28515625" style="989" customWidth="1"/>
    <col min="8213" max="8213" width="0" style="989" hidden="1" customWidth="1"/>
    <col min="8214" max="8214" width="3.7109375" style="989" customWidth="1"/>
    <col min="8215" max="8215" width="11.140625" style="989" bestFit="1" customWidth="1"/>
    <col min="8216" max="8217" width="10.5703125" style="989"/>
    <col min="8218" max="8218" width="11.140625" style="989" customWidth="1"/>
    <col min="8219" max="8448" width="10.5703125" style="989"/>
    <col min="8449" max="8456" width="0" style="989" hidden="1" customWidth="1"/>
    <col min="8457" max="8457" width="3.7109375" style="989" customWidth="1"/>
    <col min="8458" max="8458" width="3.85546875" style="989" customWidth="1"/>
    <col min="8459" max="8459" width="3.7109375" style="989" customWidth="1"/>
    <col min="8460" max="8460" width="12.7109375" style="989" customWidth="1"/>
    <col min="8461" max="8461" width="52.7109375" style="989" customWidth="1"/>
    <col min="8462" max="8465" width="0" style="989" hidden="1" customWidth="1"/>
    <col min="8466" max="8466" width="12.28515625" style="989" customWidth="1"/>
    <col min="8467" max="8467" width="6.42578125" style="989" customWidth="1"/>
    <col min="8468" max="8468" width="12.28515625" style="989" customWidth="1"/>
    <col min="8469" max="8469" width="0" style="989" hidden="1" customWidth="1"/>
    <col min="8470" max="8470" width="3.7109375" style="989" customWidth="1"/>
    <col min="8471" max="8471" width="11.140625" style="989" bestFit="1" customWidth="1"/>
    <col min="8472" max="8473" width="10.5703125" style="989"/>
    <col min="8474" max="8474" width="11.140625" style="989" customWidth="1"/>
    <col min="8475" max="8704" width="10.5703125" style="989"/>
    <col min="8705" max="8712" width="0" style="989" hidden="1" customWidth="1"/>
    <col min="8713" max="8713" width="3.7109375" style="989" customWidth="1"/>
    <col min="8714" max="8714" width="3.85546875" style="989" customWidth="1"/>
    <col min="8715" max="8715" width="3.7109375" style="989" customWidth="1"/>
    <col min="8716" max="8716" width="12.7109375" style="989" customWidth="1"/>
    <col min="8717" max="8717" width="52.7109375" style="989" customWidth="1"/>
    <col min="8718" max="8721" width="0" style="989" hidden="1" customWidth="1"/>
    <col min="8722" max="8722" width="12.28515625" style="989" customWidth="1"/>
    <col min="8723" max="8723" width="6.42578125" style="989" customWidth="1"/>
    <col min="8724" max="8724" width="12.28515625" style="989" customWidth="1"/>
    <col min="8725" max="8725" width="0" style="989" hidden="1" customWidth="1"/>
    <col min="8726" max="8726" width="3.7109375" style="989" customWidth="1"/>
    <col min="8727" max="8727" width="11.140625" style="989" bestFit="1" customWidth="1"/>
    <col min="8728" max="8729" width="10.5703125" style="989"/>
    <col min="8730" max="8730" width="11.140625" style="989" customWidth="1"/>
    <col min="8731" max="8960" width="10.5703125" style="989"/>
    <col min="8961" max="8968" width="0" style="989" hidden="1" customWidth="1"/>
    <col min="8969" max="8969" width="3.7109375" style="989" customWidth="1"/>
    <col min="8970" max="8970" width="3.85546875" style="989" customWidth="1"/>
    <col min="8971" max="8971" width="3.7109375" style="989" customWidth="1"/>
    <col min="8972" max="8972" width="12.7109375" style="989" customWidth="1"/>
    <col min="8973" max="8973" width="52.7109375" style="989" customWidth="1"/>
    <col min="8974" max="8977" width="0" style="989" hidden="1" customWidth="1"/>
    <col min="8978" max="8978" width="12.28515625" style="989" customWidth="1"/>
    <col min="8979" max="8979" width="6.42578125" style="989" customWidth="1"/>
    <col min="8980" max="8980" width="12.28515625" style="989" customWidth="1"/>
    <col min="8981" max="8981" width="0" style="989" hidden="1" customWidth="1"/>
    <col min="8982" max="8982" width="3.7109375" style="989" customWidth="1"/>
    <col min="8983" max="8983" width="11.140625" style="989" bestFit="1" customWidth="1"/>
    <col min="8984" max="8985" width="10.5703125" style="989"/>
    <col min="8986" max="8986" width="11.140625" style="989" customWidth="1"/>
    <col min="8987" max="9216" width="10.5703125" style="989"/>
    <col min="9217" max="9224" width="0" style="989" hidden="1" customWidth="1"/>
    <col min="9225" max="9225" width="3.7109375" style="989" customWidth="1"/>
    <col min="9226" max="9226" width="3.85546875" style="989" customWidth="1"/>
    <col min="9227" max="9227" width="3.7109375" style="989" customWidth="1"/>
    <col min="9228" max="9228" width="12.7109375" style="989" customWidth="1"/>
    <col min="9229" max="9229" width="52.7109375" style="989" customWidth="1"/>
    <col min="9230" max="9233" width="0" style="989" hidden="1" customWidth="1"/>
    <col min="9234" max="9234" width="12.28515625" style="989" customWidth="1"/>
    <col min="9235" max="9235" width="6.42578125" style="989" customWidth="1"/>
    <col min="9236" max="9236" width="12.28515625" style="989" customWidth="1"/>
    <col min="9237" max="9237" width="0" style="989" hidden="1" customWidth="1"/>
    <col min="9238" max="9238" width="3.7109375" style="989" customWidth="1"/>
    <col min="9239" max="9239" width="11.140625" style="989" bestFit="1" customWidth="1"/>
    <col min="9240" max="9241" width="10.5703125" style="989"/>
    <col min="9242" max="9242" width="11.140625" style="989" customWidth="1"/>
    <col min="9243" max="9472" width="10.5703125" style="989"/>
    <col min="9473" max="9480" width="0" style="989" hidden="1" customWidth="1"/>
    <col min="9481" max="9481" width="3.7109375" style="989" customWidth="1"/>
    <col min="9482" max="9482" width="3.85546875" style="989" customWidth="1"/>
    <col min="9483" max="9483" width="3.7109375" style="989" customWidth="1"/>
    <col min="9484" max="9484" width="12.7109375" style="989" customWidth="1"/>
    <col min="9485" max="9485" width="52.7109375" style="989" customWidth="1"/>
    <col min="9486" max="9489" width="0" style="989" hidden="1" customWidth="1"/>
    <col min="9490" max="9490" width="12.28515625" style="989" customWidth="1"/>
    <col min="9491" max="9491" width="6.42578125" style="989" customWidth="1"/>
    <col min="9492" max="9492" width="12.28515625" style="989" customWidth="1"/>
    <col min="9493" max="9493" width="0" style="989" hidden="1" customWidth="1"/>
    <col min="9494" max="9494" width="3.7109375" style="989" customWidth="1"/>
    <col min="9495" max="9495" width="11.140625" style="989" bestFit="1" customWidth="1"/>
    <col min="9496" max="9497" width="10.5703125" style="989"/>
    <col min="9498" max="9498" width="11.140625" style="989" customWidth="1"/>
    <col min="9499" max="9728" width="10.5703125" style="989"/>
    <col min="9729" max="9736" width="0" style="989" hidden="1" customWidth="1"/>
    <col min="9737" max="9737" width="3.7109375" style="989" customWidth="1"/>
    <col min="9738" max="9738" width="3.85546875" style="989" customWidth="1"/>
    <col min="9739" max="9739" width="3.7109375" style="989" customWidth="1"/>
    <col min="9740" max="9740" width="12.7109375" style="989" customWidth="1"/>
    <col min="9741" max="9741" width="52.7109375" style="989" customWidth="1"/>
    <col min="9742" max="9745" width="0" style="989" hidden="1" customWidth="1"/>
    <col min="9746" max="9746" width="12.28515625" style="989" customWidth="1"/>
    <col min="9747" max="9747" width="6.42578125" style="989" customWidth="1"/>
    <col min="9748" max="9748" width="12.28515625" style="989" customWidth="1"/>
    <col min="9749" max="9749" width="0" style="989" hidden="1" customWidth="1"/>
    <col min="9750" max="9750" width="3.7109375" style="989" customWidth="1"/>
    <col min="9751" max="9751" width="11.140625" style="989" bestFit="1" customWidth="1"/>
    <col min="9752" max="9753" width="10.5703125" style="989"/>
    <col min="9754" max="9754" width="11.140625" style="989" customWidth="1"/>
    <col min="9755" max="9984" width="10.5703125" style="989"/>
    <col min="9985" max="9992" width="0" style="989" hidden="1" customWidth="1"/>
    <col min="9993" max="9993" width="3.7109375" style="989" customWidth="1"/>
    <col min="9994" max="9994" width="3.85546875" style="989" customWidth="1"/>
    <col min="9995" max="9995" width="3.7109375" style="989" customWidth="1"/>
    <col min="9996" max="9996" width="12.7109375" style="989" customWidth="1"/>
    <col min="9997" max="9997" width="52.7109375" style="989" customWidth="1"/>
    <col min="9998" max="10001" width="0" style="989" hidden="1" customWidth="1"/>
    <col min="10002" max="10002" width="12.28515625" style="989" customWidth="1"/>
    <col min="10003" max="10003" width="6.42578125" style="989" customWidth="1"/>
    <col min="10004" max="10004" width="12.28515625" style="989" customWidth="1"/>
    <col min="10005" max="10005" width="0" style="989" hidden="1" customWidth="1"/>
    <col min="10006" max="10006" width="3.7109375" style="989" customWidth="1"/>
    <col min="10007" max="10007" width="11.140625" style="989" bestFit="1" customWidth="1"/>
    <col min="10008" max="10009" width="10.5703125" style="989"/>
    <col min="10010" max="10010" width="11.140625" style="989" customWidth="1"/>
    <col min="10011" max="10240" width="10.5703125" style="989"/>
    <col min="10241" max="10248" width="0" style="989" hidden="1" customWidth="1"/>
    <col min="10249" max="10249" width="3.7109375" style="989" customWidth="1"/>
    <col min="10250" max="10250" width="3.85546875" style="989" customWidth="1"/>
    <col min="10251" max="10251" width="3.7109375" style="989" customWidth="1"/>
    <col min="10252" max="10252" width="12.7109375" style="989" customWidth="1"/>
    <col min="10253" max="10253" width="52.7109375" style="989" customWidth="1"/>
    <col min="10254" max="10257" width="0" style="989" hidden="1" customWidth="1"/>
    <col min="10258" max="10258" width="12.28515625" style="989" customWidth="1"/>
    <col min="10259" max="10259" width="6.42578125" style="989" customWidth="1"/>
    <col min="10260" max="10260" width="12.28515625" style="989" customWidth="1"/>
    <col min="10261" max="10261" width="0" style="989" hidden="1" customWidth="1"/>
    <col min="10262" max="10262" width="3.7109375" style="989" customWidth="1"/>
    <col min="10263" max="10263" width="11.140625" style="989" bestFit="1" customWidth="1"/>
    <col min="10264" max="10265" width="10.5703125" style="989"/>
    <col min="10266" max="10266" width="11.140625" style="989" customWidth="1"/>
    <col min="10267" max="10496" width="10.5703125" style="989"/>
    <col min="10497" max="10504" width="0" style="989" hidden="1" customWidth="1"/>
    <col min="10505" max="10505" width="3.7109375" style="989" customWidth="1"/>
    <col min="10506" max="10506" width="3.85546875" style="989" customWidth="1"/>
    <col min="10507" max="10507" width="3.7109375" style="989" customWidth="1"/>
    <col min="10508" max="10508" width="12.7109375" style="989" customWidth="1"/>
    <col min="10509" max="10509" width="52.7109375" style="989" customWidth="1"/>
    <col min="10510" max="10513" width="0" style="989" hidden="1" customWidth="1"/>
    <col min="10514" max="10514" width="12.28515625" style="989" customWidth="1"/>
    <col min="10515" max="10515" width="6.42578125" style="989" customWidth="1"/>
    <col min="10516" max="10516" width="12.28515625" style="989" customWidth="1"/>
    <col min="10517" max="10517" width="0" style="989" hidden="1" customWidth="1"/>
    <col min="10518" max="10518" width="3.7109375" style="989" customWidth="1"/>
    <col min="10519" max="10519" width="11.140625" style="989" bestFit="1" customWidth="1"/>
    <col min="10520" max="10521" width="10.5703125" style="989"/>
    <col min="10522" max="10522" width="11.140625" style="989" customWidth="1"/>
    <col min="10523" max="10752" width="10.5703125" style="989"/>
    <col min="10753" max="10760" width="0" style="989" hidden="1" customWidth="1"/>
    <col min="10761" max="10761" width="3.7109375" style="989" customWidth="1"/>
    <col min="10762" max="10762" width="3.85546875" style="989" customWidth="1"/>
    <col min="10763" max="10763" width="3.7109375" style="989" customWidth="1"/>
    <col min="10764" max="10764" width="12.7109375" style="989" customWidth="1"/>
    <col min="10765" max="10765" width="52.7109375" style="989" customWidth="1"/>
    <col min="10766" max="10769" width="0" style="989" hidden="1" customWidth="1"/>
    <col min="10770" max="10770" width="12.28515625" style="989" customWidth="1"/>
    <col min="10771" max="10771" width="6.42578125" style="989" customWidth="1"/>
    <col min="10772" max="10772" width="12.28515625" style="989" customWidth="1"/>
    <col min="10773" max="10773" width="0" style="989" hidden="1" customWidth="1"/>
    <col min="10774" max="10774" width="3.7109375" style="989" customWidth="1"/>
    <col min="10775" max="10775" width="11.140625" style="989" bestFit="1" customWidth="1"/>
    <col min="10776" max="10777" width="10.5703125" style="989"/>
    <col min="10778" max="10778" width="11.140625" style="989" customWidth="1"/>
    <col min="10779" max="11008" width="10.5703125" style="989"/>
    <col min="11009" max="11016" width="0" style="989" hidden="1" customWidth="1"/>
    <col min="11017" max="11017" width="3.7109375" style="989" customWidth="1"/>
    <col min="11018" max="11018" width="3.85546875" style="989" customWidth="1"/>
    <col min="11019" max="11019" width="3.7109375" style="989" customWidth="1"/>
    <col min="11020" max="11020" width="12.7109375" style="989" customWidth="1"/>
    <col min="11021" max="11021" width="52.7109375" style="989" customWidth="1"/>
    <col min="11022" max="11025" width="0" style="989" hidden="1" customWidth="1"/>
    <col min="11026" max="11026" width="12.28515625" style="989" customWidth="1"/>
    <col min="11027" max="11027" width="6.42578125" style="989" customWidth="1"/>
    <col min="11028" max="11028" width="12.28515625" style="989" customWidth="1"/>
    <col min="11029" max="11029" width="0" style="989" hidden="1" customWidth="1"/>
    <col min="11030" max="11030" width="3.7109375" style="989" customWidth="1"/>
    <col min="11031" max="11031" width="11.140625" style="989" bestFit="1" customWidth="1"/>
    <col min="11032" max="11033" width="10.5703125" style="989"/>
    <col min="11034" max="11034" width="11.140625" style="989" customWidth="1"/>
    <col min="11035" max="11264" width="10.5703125" style="989"/>
    <col min="11265" max="11272" width="0" style="989" hidden="1" customWidth="1"/>
    <col min="11273" max="11273" width="3.7109375" style="989" customWidth="1"/>
    <col min="11274" max="11274" width="3.85546875" style="989" customWidth="1"/>
    <col min="11275" max="11275" width="3.7109375" style="989" customWidth="1"/>
    <col min="11276" max="11276" width="12.7109375" style="989" customWidth="1"/>
    <col min="11277" max="11277" width="52.7109375" style="989" customWidth="1"/>
    <col min="11278" max="11281" width="0" style="989" hidden="1" customWidth="1"/>
    <col min="11282" max="11282" width="12.28515625" style="989" customWidth="1"/>
    <col min="11283" max="11283" width="6.42578125" style="989" customWidth="1"/>
    <col min="11284" max="11284" width="12.28515625" style="989" customWidth="1"/>
    <col min="11285" max="11285" width="0" style="989" hidden="1" customWidth="1"/>
    <col min="11286" max="11286" width="3.7109375" style="989" customWidth="1"/>
    <col min="11287" max="11287" width="11.140625" style="989" bestFit="1" customWidth="1"/>
    <col min="11288" max="11289" width="10.5703125" style="989"/>
    <col min="11290" max="11290" width="11.140625" style="989" customWidth="1"/>
    <col min="11291" max="11520" width="10.5703125" style="989"/>
    <col min="11521" max="11528" width="0" style="989" hidden="1" customWidth="1"/>
    <col min="11529" max="11529" width="3.7109375" style="989" customWidth="1"/>
    <col min="11530" max="11530" width="3.85546875" style="989" customWidth="1"/>
    <col min="11531" max="11531" width="3.7109375" style="989" customWidth="1"/>
    <col min="11532" max="11532" width="12.7109375" style="989" customWidth="1"/>
    <col min="11533" max="11533" width="52.7109375" style="989" customWidth="1"/>
    <col min="11534" max="11537" width="0" style="989" hidden="1" customWidth="1"/>
    <col min="11538" max="11538" width="12.28515625" style="989" customWidth="1"/>
    <col min="11539" max="11539" width="6.42578125" style="989" customWidth="1"/>
    <col min="11540" max="11540" width="12.28515625" style="989" customWidth="1"/>
    <col min="11541" max="11541" width="0" style="989" hidden="1" customWidth="1"/>
    <col min="11542" max="11542" width="3.7109375" style="989" customWidth="1"/>
    <col min="11543" max="11543" width="11.140625" style="989" bestFit="1" customWidth="1"/>
    <col min="11544" max="11545" width="10.5703125" style="989"/>
    <col min="11546" max="11546" width="11.140625" style="989" customWidth="1"/>
    <col min="11547" max="11776" width="10.5703125" style="989"/>
    <col min="11777" max="11784" width="0" style="989" hidden="1" customWidth="1"/>
    <col min="11785" max="11785" width="3.7109375" style="989" customWidth="1"/>
    <col min="11786" max="11786" width="3.85546875" style="989" customWidth="1"/>
    <col min="11787" max="11787" width="3.7109375" style="989" customWidth="1"/>
    <col min="11788" max="11788" width="12.7109375" style="989" customWidth="1"/>
    <col min="11789" max="11789" width="52.7109375" style="989" customWidth="1"/>
    <col min="11790" max="11793" width="0" style="989" hidden="1" customWidth="1"/>
    <col min="11794" max="11794" width="12.28515625" style="989" customWidth="1"/>
    <col min="11795" max="11795" width="6.42578125" style="989" customWidth="1"/>
    <col min="11796" max="11796" width="12.28515625" style="989" customWidth="1"/>
    <col min="11797" max="11797" width="0" style="989" hidden="1" customWidth="1"/>
    <col min="11798" max="11798" width="3.7109375" style="989" customWidth="1"/>
    <col min="11799" max="11799" width="11.140625" style="989" bestFit="1" customWidth="1"/>
    <col min="11800" max="11801" width="10.5703125" style="989"/>
    <col min="11802" max="11802" width="11.140625" style="989" customWidth="1"/>
    <col min="11803" max="12032" width="10.5703125" style="989"/>
    <col min="12033" max="12040" width="0" style="989" hidden="1" customWidth="1"/>
    <col min="12041" max="12041" width="3.7109375" style="989" customWidth="1"/>
    <col min="12042" max="12042" width="3.85546875" style="989" customWidth="1"/>
    <col min="12043" max="12043" width="3.7109375" style="989" customWidth="1"/>
    <col min="12044" max="12044" width="12.7109375" style="989" customWidth="1"/>
    <col min="12045" max="12045" width="52.7109375" style="989" customWidth="1"/>
    <col min="12046" max="12049" width="0" style="989" hidden="1" customWidth="1"/>
    <col min="12050" max="12050" width="12.28515625" style="989" customWidth="1"/>
    <col min="12051" max="12051" width="6.42578125" style="989" customWidth="1"/>
    <col min="12052" max="12052" width="12.28515625" style="989" customWidth="1"/>
    <col min="12053" max="12053" width="0" style="989" hidden="1" customWidth="1"/>
    <col min="12054" max="12054" width="3.7109375" style="989" customWidth="1"/>
    <col min="12055" max="12055" width="11.140625" style="989" bestFit="1" customWidth="1"/>
    <col min="12056" max="12057" width="10.5703125" style="989"/>
    <col min="12058" max="12058" width="11.140625" style="989" customWidth="1"/>
    <col min="12059" max="12288" width="10.5703125" style="989"/>
    <col min="12289" max="12296" width="0" style="989" hidden="1" customWidth="1"/>
    <col min="12297" max="12297" width="3.7109375" style="989" customWidth="1"/>
    <col min="12298" max="12298" width="3.85546875" style="989" customWidth="1"/>
    <col min="12299" max="12299" width="3.7109375" style="989" customWidth="1"/>
    <col min="12300" max="12300" width="12.7109375" style="989" customWidth="1"/>
    <col min="12301" max="12301" width="52.7109375" style="989" customWidth="1"/>
    <col min="12302" max="12305" width="0" style="989" hidden="1" customWidth="1"/>
    <col min="12306" max="12306" width="12.28515625" style="989" customWidth="1"/>
    <col min="12307" max="12307" width="6.42578125" style="989" customWidth="1"/>
    <col min="12308" max="12308" width="12.28515625" style="989" customWidth="1"/>
    <col min="12309" max="12309" width="0" style="989" hidden="1" customWidth="1"/>
    <col min="12310" max="12310" width="3.7109375" style="989" customWidth="1"/>
    <col min="12311" max="12311" width="11.140625" style="989" bestFit="1" customWidth="1"/>
    <col min="12312" max="12313" width="10.5703125" style="989"/>
    <col min="12314" max="12314" width="11.140625" style="989" customWidth="1"/>
    <col min="12315" max="12544" width="10.5703125" style="989"/>
    <col min="12545" max="12552" width="0" style="989" hidden="1" customWidth="1"/>
    <col min="12553" max="12553" width="3.7109375" style="989" customWidth="1"/>
    <col min="12554" max="12554" width="3.85546875" style="989" customWidth="1"/>
    <col min="12555" max="12555" width="3.7109375" style="989" customWidth="1"/>
    <col min="12556" max="12556" width="12.7109375" style="989" customWidth="1"/>
    <col min="12557" max="12557" width="52.7109375" style="989" customWidth="1"/>
    <col min="12558" max="12561" width="0" style="989" hidden="1" customWidth="1"/>
    <col min="12562" max="12562" width="12.28515625" style="989" customWidth="1"/>
    <col min="12563" max="12563" width="6.42578125" style="989" customWidth="1"/>
    <col min="12564" max="12564" width="12.28515625" style="989" customWidth="1"/>
    <col min="12565" max="12565" width="0" style="989" hidden="1" customWidth="1"/>
    <col min="12566" max="12566" width="3.7109375" style="989" customWidth="1"/>
    <col min="12567" max="12567" width="11.140625" style="989" bestFit="1" customWidth="1"/>
    <col min="12568" max="12569" width="10.5703125" style="989"/>
    <col min="12570" max="12570" width="11.140625" style="989" customWidth="1"/>
    <col min="12571" max="12800" width="10.5703125" style="989"/>
    <col min="12801" max="12808" width="0" style="989" hidden="1" customWidth="1"/>
    <col min="12809" max="12809" width="3.7109375" style="989" customWidth="1"/>
    <col min="12810" max="12810" width="3.85546875" style="989" customWidth="1"/>
    <col min="12811" max="12811" width="3.7109375" style="989" customWidth="1"/>
    <col min="12812" max="12812" width="12.7109375" style="989" customWidth="1"/>
    <col min="12813" max="12813" width="52.7109375" style="989" customWidth="1"/>
    <col min="12814" max="12817" width="0" style="989" hidden="1" customWidth="1"/>
    <col min="12818" max="12818" width="12.28515625" style="989" customWidth="1"/>
    <col min="12819" max="12819" width="6.42578125" style="989" customWidth="1"/>
    <col min="12820" max="12820" width="12.28515625" style="989" customWidth="1"/>
    <col min="12821" max="12821" width="0" style="989" hidden="1" customWidth="1"/>
    <col min="12822" max="12822" width="3.7109375" style="989" customWidth="1"/>
    <col min="12823" max="12823" width="11.140625" style="989" bestFit="1" customWidth="1"/>
    <col min="12824" max="12825" width="10.5703125" style="989"/>
    <col min="12826" max="12826" width="11.140625" style="989" customWidth="1"/>
    <col min="12827" max="13056" width="10.5703125" style="989"/>
    <col min="13057" max="13064" width="0" style="989" hidden="1" customWidth="1"/>
    <col min="13065" max="13065" width="3.7109375" style="989" customWidth="1"/>
    <col min="13066" max="13066" width="3.85546875" style="989" customWidth="1"/>
    <col min="13067" max="13067" width="3.7109375" style="989" customWidth="1"/>
    <col min="13068" max="13068" width="12.7109375" style="989" customWidth="1"/>
    <col min="13069" max="13069" width="52.7109375" style="989" customWidth="1"/>
    <col min="13070" max="13073" width="0" style="989" hidden="1" customWidth="1"/>
    <col min="13074" max="13074" width="12.28515625" style="989" customWidth="1"/>
    <col min="13075" max="13075" width="6.42578125" style="989" customWidth="1"/>
    <col min="13076" max="13076" width="12.28515625" style="989" customWidth="1"/>
    <col min="13077" max="13077" width="0" style="989" hidden="1" customWidth="1"/>
    <col min="13078" max="13078" width="3.7109375" style="989" customWidth="1"/>
    <col min="13079" max="13079" width="11.140625" style="989" bestFit="1" customWidth="1"/>
    <col min="13080" max="13081" width="10.5703125" style="989"/>
    <col min="13082" max="13082" width="11.140625" style="989" customWidth="1"/>
    <col min="13083" max="13312" width="10.5703125" style="989"/>
    <col min="13313" max="13320" width="0" style="989" hidden="1" customWidth="1"/>
    <col min="13321" max="13321" width="3.7109375" style="989" customWidth="1"/>
    <col min="13322" max="13322" width="3.85546875" style="989" customWidth="1"/>
    <col min="13323" max="13323" width="3.7109375" style="989" customWidth="1"/>
    <col min="13324" max="13324" width="12.7109375" style="989" customWidth="1"/>
    <col min="13325" max="13325" width="52.7109375" style="989" customWidth="1"/>
    <col min="13326" max="13329" width="0" style="989" hidden="1" customWidth="1"/>
    <col min="13330" max="13330" width="12.28515625" style="989" customWidth="1"/>
    <col min="13331" max="13331" width="6.42578125" style="989" customWidth="1"/>
    <col min="13332" max="13332" width="12.28515625" style="989" customWidth="1"/>
    <col min="13333" max="13333" width="0" style="989" hidden="1" customWidth="1"/>
    <col min="13334" max="13334" width="3.7109375" style="989" customWidth="1"/>
    <col min="13335" max="13335" width="11.140625" style="989" bestFit="1" customWidth="1"/>
    <col min="13336" max="13337" width="10.5703125" style="989"/>
    <col min="13338" max="13338" width="11.140625" style="989" customWidth="1"/>
    <col min="13339" max="13568" width="10.5703125" style="989"/>
    <col min="13569" max="13576" width="0" style="989" hidden="1" customWidth="1"/>
    <col min="13577" max="13577" width="3.7109375" style="989" customWidth="1"/>
    <col min="13578" max="13578" width="3.85546875" style="989" customWidth="1"/>
    <col min="13579" max="13579" width="3.7109375" style="989" customWidth="1"/>
    <col min="13580" max="13580" width="12.7109375" style="989" customWidth="1"/>
    <col min="13581" max="13581" width="52.7109375" style="989" customWidth="1"/>
    <col min="13582" max="13585" width="0" style="989" hidden="1" customWidth="1"/>
    <col min="13586" max="13586" width="12.28515625" style="989" customWidth="1"/>
    <col min="13587" max="13587" width="6.42578125" style="989" customWidth="1"/>
    <col min="13588" max="13588" width="12.28515625" style="989" customWidth="1"/>
    <col min="13589" max="13589" width="0" style="989" hidden="1" customWidth="1"/>
    <col min="13590" max="13590" width="3.7109375" style="989" customWidth="1"/>
    <col min="13591" max="13591" width="11.140625" style="989" bestFit="1" customWidth="1"/>
    <col min="13592" max="13593" width="10.5703125" style="989"/>
    <col min="13594" max="13594" width="11.140625" style="989" customWidth="1"/>
    <col min="13595" max="13824" width="10.5703125" style="989"/>
    <col min="13825" max="13832" width="0" style="989" hidden="1" customWidth="1"/>
    <col min="13833" max="13833" width="3.7109375" style="989" customWidth="1"/>
    <col min="13834" max="13834" width="3.85546875" style="989" customWidth="1"/>
    <col min="13835" max="13835" width="3.7109375" style="989" customWidth="1"/>
    <col min="13836" max="13836" width="12.7109375" style="989" customWidth="1"/>
    <col min="13837" max="13837" width="52.7109375" style="989" customWidth="1"/>
    <col min="13838" max="13841" width="0" style="989" hidden="1" customWidth="1"/>
    <col min="13842" max="13842" width="12.28515625" style="989" customWidth="1"/>
    <col min="13843" max="13843" width="6.42578125" style="989" customWidth="1"/>
    <col min="13844" max="13844" width="12.28515625" style="989" customWidth="1"/>
    <col min="13845" max="13845" width="0" style="989" hidden="1" customWidth="1"/>
    <col min="13846" max="13846" width="3.7109375" style="989" customWidth="1"/>
    <col min="13847" max="13847" width="11.140625" style="989" bestFit="1" customWidth="1"/>
    <col min="13848" max="13849" width="10.5703125" style="989"/>
    <col min="13850" max="13850" width="11.140625" style="989" customWidth="1"/>
    <col min="13851" max="14080" width="10.5703125" style="989"/>
    <col min="14081" max="14088" width="0" style="989" hidden="1" customWidth="1"/>
    <col min="14089" max="14089" width="3.7109375" style="989" customWidth="1"/>
    <col min="14090" max="14090" width="3.85546875" style="989" customWidth="1"/>
    <col min="14091" max="14091" width="3.7109375" style="989" customWidth="1"/>
    <col min="14092" max="14092" width="12.7109375" style="989" customWidth="1"/>
    <col min="14093" max="14093" width="52.7109375" style="989" customWidth="1"/>
    <col min="14094" max="14097" width="0" style="989" hidden="1" customWidth="1"/>
    <col min="14098" max="14098" width="12.28515625" style="989" customWidth="1"/>
    <col min="14099" max="14099" width="6.42578125" style="989" customWidth="1"/>
    <col min="14100" max="14100" width="12.28515625" style="989" customWidth="1"/>
    <col min="14101" max="14101" width="0" style="989" hidden="1" customWidth="1"/>
    <col min="14102" max="14102" width="3.7109375" style="989" customWidth="1"/>
    <col min="14103" max="14103" width="11.140625" style="989" bestFit="1" customWidth="1"/>
    <col min="14104" max="14105" width="10.5703125" style="989"/>
    <col min="14106" max="14106" width="11.140625" style="989" customWidth="1"/>
    <col min="14107" max="14336" width="10.5703125" style="989"/>
    <col min="14337" max="14344" width="0" style="989" hidden="1" customWidth="1"/>
    <col min="14345" max="14345" width="3.7109375" style="989" customWidth="1"/>
    <col min="14346" max="14346" width="3.85546875" style="989" customWidth="1"/>
    <col min="14347" max="14347" width="3.7109375" style="989" customWidth="1"/>
    <col min="14348" max="14348" width="12.7109375" style="989" customWidth="1"/>
    <col min="14349" max="14349" width="52.7109375" style="989" customWidth="1"/>
    <col min="14350" max="14353" width="0" style="989" hidden="1" customWidth="1"/>
    <col min="14354" max="14354" width="12.28515625" style="989" customWidth="1"/>
    <col min="14355" max="14355" width="6.42578125" style="989" customWidth="1"/>
    <col min="14356" max="14356" width="12.28515625" style="989" customWidth="1"/>
    <col min="14357" max="14357" width="0" style="989" hidden="1" customWidth="1"/>
    <col min="14358" max="14358" width="3.7109375" style="989" customWidth="1"/>
    <col min="14359" max="14359" width="11.140625" style="989" bestFit="1" customWidth="1"/>
    <col min="14360" max="14361" width="10.5703125" style="989"/>
    <col min="14362" max="14362" width="11.140625" style="989" customWidth="1"/>
    <col min="14363" max="14592" width="10.5703125" style="989"/>
    <col min="14593" max="14600" width="0" style="989" hidden="1" customWidth="1"/>
    <col min="14601" max="14601" width="3.7109375" style="989" customWidth="1"/>
    <col min="14602" max="14602" width="3.85546875" style="989" customWidth="1"/>
    <col min="14603" max="14603" width="3.7109375" style="989" customWidth="1"/>
    <col min="14604" max="14604" width="12.7109375" style="989" customWidth="1"/>
    <col min="14605" max="14605" width="52.7109375" style="989" customWidth="1"/>
    <col min="14606" max="14609" width="0" style="989" hidden="1" customWidth="1"/>
    <col min="14610" max="14610" width="12.28515625" style="989" customWidth="1"/>
    <col min="14611" max="14611" width="6.42578125" style="989" customWidth="1"/>
    <col min="14612" max="14612" width="12.28515625" style="989" customWidth="1"/>
    <col min="14613" max="14613" width="0" style="989" hidden="1" customWidth="1"/>
    <col min="14614" max="14614" width="3.7109375" style="989" customWidth="1"/>
    <col min="14615" max="14615" width="11.140625" style="989" bestFit="1" customWidth="1"/>
    <col min="14616" max="14617" width="10.5703125" style="989"/>
    <col min="14618" max="14618" width="11.140625" style="989" customWidth="1"/>
    <col min="14619" max="14848" width="10.5703125" style="989"/>
    <col min="14849" max="14856" width="0" style="989" hidden="1" customWidth="1"/>
    <col min="14857" max="14857" width="3.7109375" style="989" customWidth="1"/>
    <col min="14858" max="14858" width="3.85546875" style="989" customWidth="1"/>
    <col min="14859" max="14859" width="3.7109375" style="989" customWidth="1"/>
    <col min="14860" max="14860" width="12.7109375" style="989" customWidth="1"/>
    <col min="14861" max="14861" width="52.7109375" style="989" customWidth="1"/>
    <col min="14862" max="14865" width="0" style="989" hidden="1" customWidth="1"/>
    <col min="14866" max="14866" width="12.28515625" style="989" customWidth="1"/>
    <col min="14867" max="14867" width="6.42578125" style="989" customWidth="1"/>
    <col min="14868" max="14868" width="12.28515625" style="989" customWidth="1"/>
    <col min="14869" max="14869" width="0" style="989" hidden="1" customWidth="1"/>
    <col min="14870" max="14870" width="3.7109375" style="989" customWidth="1"/>
    <col min="14871" max="14871" width="11.140625" style="989" bestFit="1" customWidth="1"/>
    <col min="14872" max="14873" width="10.5703125" style="989"/>
    <col min="14874" max="14874" width="11.140625" style="989" customWidth="1"/>
    <col min="14875" max="15104" width="10.5703125" style="989"/>
    <col min="15105" max="15112" width="0" style="989" hidden="1" customWidth="1"/>
    <col min="15113" max="15113" width="3.7109375" style="989" customWidth="1"/>
    <col min="15114" max="15114" width="3.85546875" style="989" customWidth="1"/>
    <col min="15115" max="15115" width="3.7109375" style="989" customWidth="1"/>
    <col min="15116" max="15116" width="12.7109375" style="989" customWidth="1"/>
    <col min="15117" max="15117" width="52.7109375" style="989" customWidth="1"/>
    <col min="15118" max="15121" width="0" style="989" hidden="1" customWidth="1"/>
    <col min="15122" max="15122" width="12.28515625" style="989" customWidth="1"/>
    <col min="15123" max="15123" width="6.42578125" style="989" customWidth="1"/>
    <col min="15124" max="15124" width="12.28515625" style="989" customWidth="1"/>
    <col min="15125" max="15125" width="0" style="989" hidden="1" customWidth="1"/>
    <col min="15126" max="15126" width="3.7109375" style="989" customWidth="1"/>
    <col min="15127" max="15127" width="11.140625" style="989" bestFit="1" customWidth="1"/>
    <col min="15128" max="15129" width="10.5703125" style="989"/>
    <col min="15130" max="15130" width="11.140625" style="989" customWidth="1"/>
    <col min="15131" max="15360" width="10.5703125" style="989"/>
    <col min="15361" max="15368" width="0" style="989" hidden="1" customWidth="1"/>
    <col min="15369" max="15369" width="3.7109375" style="989" customWidth="1"/>
    <col min="15370" max="15370" width="3.85546875" style="989" customWidth="1"/>
    <col min="15371" max="15371" width="3.7109375" style="989" customWidth="1"/>
    <col min="15372" max="15372" width="12.7109375" style="989" customWidth="1"/>
    <col min="15373" max="15373" width="52.7109375" style="989" customWidth="1"/>
    <col min="15374" max="15377" width="0" style="989" hidden="1" customWidth="1"/>
    <col min="15378" max="15378" width="12.28515625" style="989" customWidth="1"/>
    <col min="15379" max="15379" width="6.42578125" style="989" customWidth="1"/>
    <col min="15380" max="15380" width="12.28515625" style="989" customWidth="1"/>
    <col min="15381" max="15381" width="0" style="989" hidden="1" customWidth="1"/>
    <col min="15382" max="15382" width="3.7109375" style="989" customWidth="1"/>
    <col min="15383" max="15383" width="11.140625" style="989" bestFit="1" customWidth="1"/>
    <col min="15384" max="15385" width="10.5703125" style="989"/>
    <col min="15386" max="15386" width="11.140625" style="989" customWidth="1"/>
    <col min="15387" max="15616" width="10.5703125" style="989"/>
    <col min="15617" max="15624" width="0" style="989" hidden="1" customWidth="1"/>
    <col min="15625" max="15625" width="3.7109375" style="989" customWidth="1"/>
    <col min="15626" max="15626" width="3.85546875" style="989" customWidth="1"/>
    <col min="15627" max="15627" width="3.7109375" style="989" customWidth="1"/>
    <col min="15628" max="15628" width="12.7109375" style="989" customWidth="1"/>
    <col min="15629" max="15629" width="52.7109375" style="989" customWidth="1"/>
    <col min="15630" max="15633" width="0" style="989" hidden="1" customWidth="1"/>
    <col min="15634" max="15634" width="12.28515625" style="989" customWidth="1"/>
    <col min="15635" max="15635" width="6.42578125" style="989" customWidth="1"/>
    <col min="15636" max="15636" width="12.28515625" style="989" customWidth="1"/>
    <col min="15637" max="15637" width="0" style="989" hidden="1" customWidth="1"/>
    <col min="15638" max="15638" width="3.7109375" style="989" customWidth="1"/>
    <col min="15639" max="15639" width="11.140625" style="989" bestFit="1" customWidth="1"/>
    <col min="15640" max="15641" width="10.5703125" style="989"/>
    <col min="15642" max="15642" width="11.140625" style="989" customWidth="1"/>
    <col min="15643" max="15872" width="10.5703125" style="989"/>
    <col min="15873" max="15880" width="0" style="989" hidden="1" customWidth="1"/>
    <col min="15881" max="15881" width="3.7109375" style="989" customWidth="1"/>
    <col min="15882" max="15882" width="3.85546875" style="989" customWidth="1"/>
    <col min="15883" max="15883" width="3.7109375" style="989" customWidth="1"/>
    <col min="15884" max="15884" width="12.7109375" style="989" customWidth="1"/>
    <col min="15885" max="15885" width="52.7109375" style="989" customWidth="1"/>
    <col min="15886" max="15889" width="0" style="989" hidden="1" customWidth="1"/>
    <col min="15890" max="15890" width="12.28515625" style="989" customWidth="1"/>
    <col min="15891" max="15891" width="6.42578125" style="989" customWidth="1"/>
    <col min="15892" max="15892" width="12.28515625" style="989" customWidth="1"/>
    <col min="15893" max="15893" width="0" style="989" hidden="1" customWidth="1"/>
    <col min="15894" max="15894" width="3.7109375" style="989" customWidth="1"/>
    <col min="15895" max="15895" width="11.140625" style="989" bestFit="1" customWidth="1"/>
    <col min="15896" max="15897" width="10.5703125" style="989"/>
    <col min="15898" max="15898" width="11.140625" style="989" customWidth="1"/>
    <col min="15899" max="16128" width="10.5703125" style="989"/>
    <col min="16129" max="16136" width="0" style="989" hidden="1" customWidth="1"/>
    <col min="16137" max="16137" width="3.7109375" style="989" customWidth="1"/>
    <col min="16138" max="16138" width="3.85546875" style="989" customWidth="1"/>
    <col min="16139" max="16139" width="3.7109375" style="989" customWidth="1"/>
    <col min="16140" max="16140" width="12.7109375" style="989" customWidth="1"/>
    <col min="16141" max="16141" width="52.7109375" style="989" customWidth="1"/>
    <col min="16142" max="16145" width="0" style="989" hidden="1" customWidth="1"/>
    <col min="16146" max="16146" width="12.28515625" style="989" customWidth="1"/>
    <col min="16147" max="16147" width="6.42578125" style="989" customWidth="1"/>
    <col min="16148" max="16148" width="12.28515625" style="989" customWidth="1"/>
    <col min="16149" max="16149" width="0" style="989" hidden="1" customWidth="1"/>
    <col min="16150" max="16150" width="3.7109375" style="989" customWidth="1"/>
    <col min="16151" max="16151" width="11.140625" style="989" bestFit="1" customWidth="1"/>
    <col min="16152" max="16153" width="10.5703125" style="989"/>
    <col min="16154" max="16154" width="11.140625" style="989" customWidth="1"/>
    <col min="16155" max="16384" width="10.5703125" style="989"/>
  </cols>
  <sheetData>
    <row r="1" spans="1:34" hidden="1">
      <c r="Q1" s="767"/>
      <c r="R1" s="767"/>
    </row>
    <row r="2" spans="1:34" hidden="1">
      <c r="U2" s="767"/>
    </row>
    <row r="3" spans="1:34" hidden="1"/>
    <row r="4" spans="1:34" ht="3" customHeight="1">
      <c r="J4" s="994"/>
      <c r="K4" s="994"/>
      <c r="L4" s="990"/>
      <c r="M4" s="990"/>
      <c r="N4" s="990"/>
      <c r="O4" s="997"/>
      <c r="P4" s="997"/>
      <c r="Q4" s="997"/>
      <c r="R4" s="997"/>
      <c r="S4" s="997"/>
      <c r="T4" s="997"/>
      <c r="U4" s="997"/>
    </row>
    <row r="5" spans="1:34" ht="22.5" customHeight="1">
      <c r="J5" s="994"/>
      <c r="K5" s="994"/>
      <c r="L5" s="1231" t="s">
        <v>630</v>
      </c>
      <c r="M5" s="1231"/>
      <c r="N5" s="1231"/>
      <c r="O5" s="1231"/>
      <c r="P5" s="1231"/>
      <c r="Q5" s="1231"/>
      <c r="R5" s="1231"/>
      <c r="S5" s="1231"/>
      <c r="T5" s="1231"/>
      <c r="U5" s="663"/>
    </row>
    <row r="6" spans="1:34" ht="3" customHeight="1">
      <c r="J6" s="994"/>
      <c r="K6" s="994"/>
      <c r="L6" s="990"/>
      <c r="M6" s="990"/>
      <c r="N6" s="990"/>
      <c r="O6" s="754"/>
      <c r="P6" s="754"/>
      <c r="Q6" s="754"/>
      <c r="R6" s="754"/>
      <c r="S6" s="754"/>
      <c r="T6" s="754"/>
      <c r="U6" s="754"/>
      <c r="V6" s="997"/>
    </row>
    <row r="7" spans="1:34" s="1006" customFormat="1" ht="22.5">
      <c r="A7" s="1012"/>
      <c r="B7" s="1012"/>
      <c r="C7" s="1012"/>
      <c r="D7" s="1012"/>
      <c r="E7" s="1012"/>
      <c r="F7" s="1012"/>
      <c r="G7" s="1012"/>
      <c r="H7" s="1012"/>
      <c r="L7" s="498"/>
      <c r="M7" s="616" t="s">
        <v>501</v>
      </c>
      <c r="N7" s="665"/>
      <c r="O7" s="1208" t="str">
        <f>IF(NameOrPr_ch="",IF(NameOrPr="","",NameOrPr),NameOrPr_ch)</f>
        <v>Региональная служба по тарифам Ростовской области</v>
      </c>
      <c r="P7" s="1208"/>
      <c r="Q7" s="1208"/>
      <c r="R7" s="1208"/>
      <c r="S7" s="1208"/>
      <c r="T7" s="1208"/>
      <c r="U7" s="766"/>
      <c r="V7" s="766"/>
      <c r="W7" s="518"/>
      <c r="X7" s="1012"/>
      <c r="Y7" s="1012"/>
      <c r="Z7" s="1012"/>
      <c r="AA7" s="1012"/>
      <c r="AB7" s="1012"/>
      <c r="AC7" s="1012"/>
      <c r="AD7" s="1012"/>
      <c r="AE7" s="1012"/>
      <c r="AF7" s="1012"/>
      <c r="AG7" s="1012"/>
      <c r="AH7" s="1012"/>
    </row>
    <row r="8" spans="1:34" s="1006" customFormat="1" ht="18.75">
      <c r="A8" s="1012"/>
      <c r="B8" s="1012"/>
      <c r="C8" s="1012"/>
      <c r="D8" s="1012"/>
      <c r="E8" s="1012"/>
      <c r="F8" s="1012"/>
      <c r="G8" s="1012"/>
      <c r="H8" s="1012"/>
      <c r="L8" s="498"/>
      <c r="M8" s="616" t="s">
        <v>595</v>
      </c>
      <c r="N8" s="665"/>
      <c r="O8" s="1208" t="str">
        <f>IF(datePr_ch="",IF(datePr="","",datePr),datePr_ch)</f>
        <v>18.12.2020</v>
      </c>
      <c r="P8" s="1208"/>
      <c r="Q8" s="1208"/>
      <c r="R8" s="1208"/>
      <c r="S8" s="1208"/>
      <c r="T8" s="1208"/>
      <c r="U8" s="766"/>
      <c r="V8" s="766"/>
      <c r="W8" s="518"/>
      <c r="X8" s="1012"/>
      <c r="Y8" s="1012"/>
      <c r="Z8" s="1012"/>
      <c r="AA8" s="1012"/>
      <c r="AB8" s="1012"/>
      <c r="AC8" s="1012"/>
      <c r="AD8" s="1012"/>
      <c r="AE8" s="1012"/>
      <c r="AF8" s="1012"/>
      <c r="AG8" s="1012"/>
      <c r="AH8" s="1012"/>
    </row>
    <row r="9" spans="1:34" s="1006" customFormat="1" ht="18.75">
      <c r="A9" s="1012"/>
      <c r="B9" s="1012"/>
      <c r="C9" s="1012"/>
      <c r="D9" s="1012"/>
      <c r="E9" s="1012"/>
      <c r="F9" s="1012"/>
      <c r="G9" s="1012"/>
      <c r="H9" s="1012"/>
      <c r="L9" s="760"/>
      <c r="M9" s="616" t="s">
        <v>594</v>
      </c>
      <c r="N9" s="665"/>
      <c r="O9" s="1208" t="str">
        <f>IF(numberPr_ch="",IF(numberPr="","",numberPr),numberPr_ch)</f>
        <v>54/6</v>
      </c>
      <c r="P9" s="1208"/>
      <c r="Q9" s="1208"/>
      <c r="R9" s="1208"/>
      <c r="S9" s="1208"/>
      <c r="T9" s="1208"/>
      <c r="U9" s="766"/>
      <c r="V9" s="766"/>
      <c r="W9" s="518"/>
      <c r="X9" s="1012"/>
      <c r="Y9" s="1012"/>
      <c r="Z9" s="1012"/>
      <c r="AA9" s="1012"/>
      <c r="AB9" s="1012"/>
      <c r="AC9" s="1012"/>
      <c r="AD9" s="1012"/>
      <c r="AE9" s="1012"/>
      <c r="AF9" s="1012"/>
      <c r="AG9" s="1012"/>
      <c r="AH9" s="1012"/>
    </row>
    <row r="10" spans="1:34" s="1006" customFormat="1" ht="18.75">
      <c r="A10" s="1012"/>
      <c r="B10" s="1012"/>
      <c r="C10" s="1012"/>
      <c r="D10" s="1012"/>
      <c r="E10" s="1012"/>
      <c r="F10" s="1012"/>
      <c r="G10" s="1012"/>
      <c r="H10" s="1012"/>
      <c r="L10" s="760"/>
      <c r="M10" s="616" t="s">
        <v>500</v>
      </c>
      <c r="N10" s="665"/>
      <c r="O10" s="1208" t="str">
        <f>IF(IstPub_ch="",IF(IstPub="","",IstPub),IstPub_ch)</f>
        <v>www.rst.donland.ru</v>
      </c>
      <c r="P10" s="1208"/>
      <c r="Q10" s="1208"/>
      <c r="R10" s="1208"/>
      <c r="S10" s="1208"/>
      <c r="T10" s="1208"/>
      <c r="U10" s="766"/>
      <c r="V10" s="766"/>
      <c r="W10" s="518"/>
      <c r="X10" s="1012"/>
      <c r="Y10" s="1012"/>
      <c r="Z10" s="1012"/>
      <c r="AA10" s="1012"/>
      <c r="AB10" s="1012"/>
      <c r="AC10" s="1012"/>
      <c r="AD10" s="1012"/>
      <c r="AE10" s="1012"/>
      <c r="AF10" s="1012"/>
      <c r="AG10" s="1012"/>
      <c r="AH10" s="1012"/>
    </row>
    <row r="11" spans="1:34" s="1006" customFormat="1" ht="11.25" hidden="1">
      <c r="A11" s="1012"/>
      <c r="B11" s="1012"/>
      <c r="C11" s="1012"/>
      <c r="D11" s="1012"/>
      <c r="E11" s="1012"/>
      <c r="F11" s="1012"/>
      <c r="G11" s="1012"/>
      <c r="H11" s="1012"/>
      <c r="L11" s="1232"/>
      <c r="M11" s="1232"/>
      <c r="N11" s="1023"/>
      <c r="O11" s="766"/>
      <c r="P11" s="766"/>
      <c r="Q11" s="766"/>
      <c r="R11" s="766"/>
      <c r="S11" s="766"/>
      <c r="T11" s="766"/>
      <c r="U11" s="1010" t="s">
        <v>372</v>
      </c>
      <c r="X11" s="1012"/>
      <c r="Y11" s="1012"/>
      <c r="Z11" s="1012"/>
      <c r="AA11" s="1012"/>
      <c r="AB11" s="1012"/>
      <c r="AC11" s="1012"/>
      <c r="AD11" s="1012"/>
      <c r="AE11" s="1012"/>
      <c r="AF11" s="1012"/>
      <c r="AG11" s="1012"/>
      <c r="AH11" s="1012"/>
    </row>
    <row r="12" spans="1:34">
      <c r="J12" s="994"/>
      <c r="K12" s="994"/>
      <c r="L12" s="990"/>
      <c r="M12" s="990"/>
      <c r="N12" s="501"/>
      <c r="O12" s="1209"/>
      <c r="P12" s="1209"/>
      <c r="Q12" s="1209"/>
      <c r="R12" s="1209"/>
      <c r="S12" s="1209"/>
      <c r="T12" s="1209"/>
      <c r="U12" s="1209"/>
    </row>
    <row r="13" spans="1:34">
      <c r="J13" s="994"/>
      <c r="K13" s="994"/>
      <c r="L13" s="1151" t="s">
        <v>453</v>
      </c>
      <c r="M13" s="1151"/>
      <c r="N13" s="1151"/>
      <c r="O13" s="1151"/>
      <c r="P13" s="1151"/>
      <c r="Q13" s="1151"/>
      <c r="R13" s="1151"/>
      <c r="S13" s="1151"/>
      <c r="T13" s="1151"/>
      <c r="U13" s="1151"/>
      <c r="V13" s="1151"/>
      <c r="W13" s="1151" t="s">
        <v>454</v>
      </c>
    </row>
    <row r="14" spans="1:34" ht="14.25" customHeight="1">
      <c r="J14" s="994"/>
      <c r="K14" s="994"/>
      <c r="L14" s="1215" t="s">
        <v>91</v>
      </c>
      <c r="M14" s="1215" t="s">
        <v>638</v>
      </c>
      <c r="N14" s="660"/>
      <c r="O14" s="1216" t="s">
        <v>640</v>
      </c>
      <c r="P14" s="1217"/>
      <c r="Q14" s="1217"/>
      <c r="R14" s="1217"/>
      <c r="S14" s="1217"/>
      <c r="T14" s="1218"/>
      <c r="U14" s="1226" t="s">
        <v>340</v>
      </c>
      <c r="V14" s="1212" t="s">
        <v>274</v>
      </c>
      <c r="W14" s="1151"/>
    </row>
    <row r="15" spans="1:34" ht="14.25" customHeight="1">
      <c r="J15" s="994"/>
      <c r="K15" s="994"/>
      <c r="L15" s="1215"/>
      <c r="M15" s="1215"/>
      <c r="N15" s="661"/>
      <c r="O15" s="1221" t="s">
        <v>604</v>
      </c>
      <c r="P15" s="1219" t="s">
        <v>270</v>
      </c>
      <c r="Q15" s="1220"/>
      <c r="R15" s="1223" t="s">
        <v>653</v>
      </c>
      <c r="S15" s="1224"/>
      <c r="T15" s="1225"/>
      <c r="U15" s="1227"/>
      <c r="V15" s="1213"/>
      <c r="W15" s="1151"/>
    </row>
    <row r="16" spans="1:34" ht="33.75" customHeight="1">
      <c r="J16" s="994"/>
      <c r="K16" s="994"/>
      <c r="L16" s="1215"/>
      <c r="M16" s="1215"/>
      <c r="N16" s="662"/>
      <c r="O16" s="1222"/>
      <c r="P16" s="755" t="s">
        <v>605</v>
      </c>
      <c r="Q16" s="755" t="s">
        <v>6</v>
      </c>
      <c r="R16" s="1027" t="s">
        <v>273</v>
      </c>
      <c r="S16" s="1210" t="s">
        <v>272</v>
      </c>
      <c r="T16" s="1211"/>
      <c r="U16" s="1228"/>
      <c r="V16" s="1214"/>
      <c r="W16" s="1151"/>
    </row>
    <row r="17" spans="1:36">
      <c r="J17" s="994"/>
      <c r="K17" s="568">
        <v>1</v>
      </c>
      <c r="L17" s="646" t="s">
        <v>92</v>
      </c>
      <c r="M17" s="646" t="s">
        <v>48</v>
      </c>
      <c r="N17" s="648" t="str">
        <f ca="1">OFFSET(N17,0,-1)</f>
        <v>2</v>
      </c>
      <c r="O17" s="1024">
        <f ca="1">OFFSET(O17,0,-1)+1</f>
        <v>3</v>
      </c>
      <c r="P17" s="1024">
        <f ca="1">OFFSET(P17,0,-1)+1</f>
        <v>4</v>
      </c>
      <c r="Q17" s="1024">
        <f ca="1">OFFSET(Q17,0,-1)+1</f>
        <v>5</v>
      </c>
      <c r="R17" s="1024">
        <f ca="1">OFFSET(R17,0,-1)+1</f>
        <v>6</v>
      </c>
      <c r="S17" s="1233">
        <f ca="1">OFFSET(S17,0,-1)+1</f>
        <v>7</v>
      </c>
      <c r="T17" s="1233"/>
      <c r="U17" s="1024">
        <f ca="1">OFFSET(U17,0,-2)+1</f>
        <v>8</v>
      </c>
      <c r="V17" s="648">
        <f ca="1">OFFSET(V17,0,-1)</f>
        <v>8</v>
      </c>
      <c r="W17" s="1024">
        <f ca="1">OFFSET(W17,0,-1)+1</f>
        <v>9</v>
      </c>
    </row>
    <row r="18" spans="1:36" ht="22.5">
      <c r="A18" s="1234">
        <v>1</v>
      </c>
      <c r="B18" s="1014"/>
      <c r="C18" s="1014"/>
      <c r="D18" s="1014"/>
      <c r="E18" s="980"/>
      <c r="F18" s="1025"/>
      <c r="G18" s="1025"/>
      <c r="H18" s="1025"/>
      <c r="I18" s="982"/>
      <c r="J18" s="978"/>
      <c r="K18" s="962"/>
      <c r="L18" s="1029">
        <f>mergeValue(A18)</f>
        <v>1</v>
      </c>
      <c r="M18" s="640" t="s">
        <v>20</v>
      </c>
      <c r="N18" s="645"/>
      <c r="O18" s="1235"/>
      <c r="P18" s="1235"/>
      <c r="Q18" s="1235"/>
      <c r="R18" s="1235"/>
      <c r="S18" s="1235"/>
      <c r="T18" s="1235"/>
      <c r="U18" s="1235"/>
      <c r="V18" s="1235"/>
      <c r="W18" s="629" t="s">
        <v>475</v>
      </c>
      <c r="Y18" s="828"/>
      <c r="Z18" s="828" t="str">
        <f t="shared" ref="Z18:Z31" si="0">IF(M18="","",M18 )</f>
        <v>Наименование тарифа</v>
      </c>
      <c r="AA18" s="828"/>
      <c r="AB18" s="828"/>
      <c r="AC18" s="828"/>
      <c r="AI18" s="1007"/>
      <c r="AJ18" s="1007"/>
    </row>
    <row r="19" spans="1:36" ht="22.5">
      <c r="A19" s="1234"/>
      <c r="B19" s="1234">
        <v>1</v>
      </c>
      <c r="C19" s="1014"/>
      <c r="D19" s="1014"/>
      <c r="E19" s="1025"/>
      <c r="F19" s="1025"/>
      <c r="G19" s="1025"/>
      <c r="H19" s="1025"/>
      <c r="I19" s="1020"/>
      <c r="J19" s="953"/>
      <c r="K19" s="956"/>
      <c r="L19" s="1029" t="str">
        <f>mergeValue(A19) &amp;"."&amp; mergeValue(B19)</f>
        <v>1.1</v>
      </c>
      <c r="M19" s="691" t="s">
        <v>16</v>
      </c>
      <c r="N19" s="645"/>
      <c r="O19" s="1235"/>
      <c r="P19" s="1235"/>
      <c r="Q19" s="1235"/>
      <c r="R19" s="1235"/>
      <c r="S19" s="1235"/>
      <c r="T19" s="1235"/>
      <c r="U19" s="1235"/>
      <c r="V19" s="1235"/>
      <c r="W19" s="629" t="s">
        <v>476</v>
      </c>
      <c r="Y19" s="828"/>
      <c r="Z19" s="828" t="str">
        <f t="shared" si="0"/>
        <v>Территория действия тарифа</v>
      </c>
      <c r="AA19" s="828"/>
      <c r="AB19" s="828"/>
      <c r="AC19" s="828"/>
      <c r="AI19" s="1007"/>
      <c r="AJ19" s="1007"/>
    </row>
    <row r="20" spans="1:36" ht="22.5">
      <c r="A20" s="1234"/>
      <c r="B20" s="1234"/>
      <c r="C20" s="1234">
        <v>1</v>
      </c>
      <c r="D20" s="1014"/>
      <c r="E20" s="1025"/>
      <c r="F20" s="1025"/>
      <c r="G20" s="1025"/>
      <c r="H20" s="1025"/>
      <c r="I20" s="961"/>
      <c r="J20" s="953"/>
      <c r="K20" s="956"/>
      <c r="L20" s="1029" t="str">
        <f>mergeValue(A20) &amp;"."&amp; mergeValue(B20)&amp;"."&amp; mergeValue(C20)</f>
        <v>1.1.1</v>
      </c>
      <c r="M20" s="692" t="s">
        <v>7</v>
      </c>
      <c r="N20" s="645"/>
      <c r="O20" s="1235"/>
      <c r="P20" s="1235"/>
      <c r="Q20" s="1235"/>
      <c r="R20" s="1235"/>
      <c r="S20" s="1235"/>
      <c r="T20" s="1235"/>
      <c r="U20" s="1235"/>
      <c r="V20" s="1235"/>
      <c r="W20" s="629" t="s">
        <v>632</v>
      </c>
      <c r="Y20" s="828"/>
      <c r="Z20" s="828" t="str">
        <f t="shared" si="0"/>
        <v xml:space="preserve">Наименование системы теплоснабжения </v>
      </c>
      <c r="AA20" s="828"/>
      <c r="AB20" s="828"/>
      <c r="AC20" s="828"/>
      <c r="AI20" s="1007"/>
      <c r="AJ20" s="1007"/>
    </row>
    <row r="21" spans="1:36" ht="22.5">
      <c r="A21" s="1234"/>
      <c r="B21" s="1234"/>
      <c r="C21" s="1234"/>
      <c r="D21" s="1234">
        <v>1</v>
      </c>
      <c r="E21" s="1025"/>
      <c r="F21" s="1025"/>
      <c r="G21" s="1025"/>
      <c r="H21" s="1025"/>
      <c r="I21" s="961"/>
      <c r="J21" s="953"/>
      <c r="K21" s="956"/>
      <c r="L21" s="1029" t="str">
        <f>mergeValue(A21) &amp;"."&amp; mergeValue(B21)&amp;"."&amp; mergeValue(C21)&amp;"."&amp; mergeValue(D21)</f>
        <v>1.1.1.1</v>
      </c>
      <c r="M21" s="693" t="s">
        <v>22</v>
      </c>
      <c r="N21" s="645"/>
      <c r="O21" s="1235"/>
      <c r="P21" s="1235"/>
      <c r="Q21" s="1235"/>
      <c r="R21" s="1235"/>
      <c r="S21" s="1235"/>
      <c r="T21" s="1235"/>
      <c r="U21" s="1235"/>
      <c r="V21" s="1235"/>
      <c r="W21" s="629" t="s">
        <v>633</v>
      </c>
      <c r="Y21" s="828"/>
      <c r="Z21" s="828" t="str">
        <f t="shared" si="0"/>
        <v xml:space="preserve">Источник тепловой энергии  </v>
      </c>
      <c r="AA21" s="828"/>
      <c r="AB21" s="828"/>
      <c r="AC21" s="828"/>
      <c r="AI21" s="1007"/>
      <c r="AJ21" s="1007"/>
    </row>
    <row r="22" spans="1:36" ht="101.25">
      <c r="A22" s="1234"/>
      <c r="B22" s="1234"/>
      <c r="C22" s="1234"/>
      <c r="D22" s="1234"/>
      <c r="E22" s="1234">
        <v>1</v>
      </c>
      <c r="F22" s="1025"/>
      <c r="G22" s="1025"/>
      <c r="H22" s="1014">
        <v>1</v>
      </c>
      <c r="I22" s="1234">
        <v>1</v>
      </c>
      <c r="J22" s="1025"/>
      <c r="K22" s="964"/>
      <c r="L22" s="1029" t="str">
        <f>mergeValue(A22) &amp;"."&amp; mergeValue(B22)&amp;"."&amp; mergeValue(C22)&amp;"."&amp; mergeValue(D22)&amp;"."&amp; mergeValue(E22)</f>
        <v>1.1.1.1.1</v>
      </c>
      <c r="M22" s="553" t="s">
        <v>9</v>
      </c>
      <c r="N22" s="645"/>
      <c r="O22" s="1236"/>
      <c r="P22" s="1236"/>
      <c r="Q22" s="1236"/>
      <c r="R22" s="1236"/>
      <c r="S22" s="1236"/>
      <c r="T22" s="1236"/>
      <c r="U22" s="1236"/>
      <c r="V22" s="1236"/>
      <c r="W22" s="629" t="s">
        <v>637</v>
      </c>
      <c r="Y22" s="828"/>
      <c r="Z22" s="828" t="str">
        <f t="shared" si="0"/>
        <v>Схема подключения теплопотребляющей установки к коллектору источника тепловой энергии</v>
      </c>
      <c r="AA22" s="828"/>
      <c r="AB22" s="828"/>
      <c r="AC22" s="828"/>
      <c r="AI22" s="1007"/>
      <c r="AJ22" s="1007"/>
    </row>
    <row r="23" spans="1:36" ht="90">
      <c r="A23" s="1234"/>
      <c r="B23" s="1234"/>
      <c r="C23" s="1234"/>
      <c r="D23" s="1234"/>
      <c r="E23" s="1234"/>
      <c r="F23" s="1234">
        <v>1</v>
      </c>
      <c r="G23" s="1014"/>
      <c r="H23" s="1014"/>
      <c r="I23" s="1234"/>
      <c r="J23" s="1234">
        <v>1</v>
      </c>
      <c r="K23" s="965"/>
      <c r="L23" s="1029" t="str">
        <f>mergeValue(A23) &amp;"."&amp; mergeValue(B23)&amp;"."&amp; mergeValue(C23)&amp;"."&amp; mergeValue(D23)&amp;"."&amp; mergeValue(E23)&amp;"."&amp; mergeValue(F23)</f>
        <v>1.1.1.1.1.1</v>
      </c>
      <c r="M23" s="554" t="s">
        <v>10</v>
      </c>
      <c r="N23" s="645"/>
      <c r="O23" s="1237"/>
      <c r="P23" s="1238"/>
      <c r="Q23" s="1238"/>
      <c r="R23" s="1238"/>
      <c r="S23" s="1238"/>
      <c r="T23" s="1238"/>
      <c r="U23" s="1238"/>
      <c r="V23" s="1239"/>
      <c r="W23" s="629" t="s">
        <v>635</v>
      </c>
      <c r="Y23" s="828"/>
      <c r="Z23" s="828" t="str">
        <f t="shared" si="0"/>
        <v>Группа потребителей</v>
      </c>
      <c r="AA23" s="828"/>
      <c r="AB23" s="828"/>
      <c r="AC23" s="828"/>
      <c r="AI23" s="1007"/>
      <c r="AJ23" s="1007"/>
    </row>
    <row r="24" spans="1:36" ht="189" customHeight="1">
      <c r="A24" s="1234"/>
      <c r="B24" s="1234"/>
      <c r="C24" s="1234"/>
      <c r="D24" s="1234"/>
      <c r="E24" s="1234"/>
      <c r="F24" s="1234"/>
      <c r="G24" s="1014">
        <v>1</v>
      </c>
      <c r="H24" s="1014"/>
      <c r="I24" s="1234"/>
      <c r="J24" s="1234"/>
      <c r="K24" s="965">
        <v>1</v>
      </c>
      <c r="L24" s="1029" t="str">
        <f>mergeValue(A24) &amp;"."&amp; mergeValue(B24)&amp;"."&amp; mergeValue(C24)&amp;"."&amp; mergeValue(D24)&amp;"."&amp; mergeValue(E24)&amp;"."&amp; mergeValue(F24)&amp;"."&amp; mergeValue(G24)</f>
        <v>1.1.1.1.1.1.1</v>
      </c>
      <c r="M24" s="1064"/>
      <c r="N24" s="645"/>
      <c r="O24" s="762"/>
      <c r="P24" s="762"/>
      <c r="Q24" s="1089"/>
      <c r="R24" s="1229"/>
      <c r="S24" s="1230" t="s">
        <v>83</v>
      </c>
      <c r="T24" s="1229"/>
      <c r="U24" s="1230" t="s">
        <v>84</v>
      </c>
      <c r="V24" s="762"/>
      <c r="W24" s="1205" t="s">
        <v>654</v>
      </c>
      <c r="X24" s="1007" t="str">
        <f>strCheckDate(O25:V25)</f>
        <v/>
      </c>
      <c r="Y24" s="828"/>
      <c r="Z24" s="828" t="str">
        <f t="shared" si="0"/>
        <v/>
      </c>
      <c r="AA24" s="828"/>
      <c r="AB24" s="828"/>
      <c r="AC24" s="828"/>
      <c r="AI24" s="1007"/>
      <c r="AJ24" s="1007"/>
    </row>
    <row r="25" spans="1:36" ht="11.25" hidden="1">
      <c r="A25" s="1234"/>
      <c r="B25" s="1234"/>
      <c r="C25" s="1234"/>
      <c r="D25" s="1234"/>
      <c r="E25" s="1234"/>
      <c r="F25" s="1234"/>
      <c r="G25" s="1014"/>
      <c r="H25" s="1014"/>
      <c r="I25" s="1234"/>
      <c r="J25" s="1234"/>
      <c r="K25" s="965"/>
      <c r="L25" s="799"/>
      <c r="M25" s="645"/>
      <c r="N25" s="645"/>
      <c r="O25" s="762"/>
      <c r="P25" s="762"/>
      <c r="Q25" s="768" t="str">
        <f>R24 &amp; "-" &amp; T24</f>
        <v>-</v>
      </c>
      <c r="R25" s="1229"/>
      <c r="S25" s="1230"/>
      <c r="T25" s="1229"/>
      <c r="U25" s="1230"/>
      <c r="V25" s="762"/>
      <c r="W25" s="1206"/>
      <c r="Y25" s="828"/>
      <c r="Z25" s="828" t="str">
        <f t="shared" si="0"/>
        <v/>
      </c>
      <c r="AA25" s="828"/>
      <c r="AB25" s="828"/>
      <c r="AC25" s="828"/>
      <c r="AI25" s="1007"/>
      <c r="AJ25" s="1007"/>
    </row>
    <row r="26" spans="1:36" ht="15" customHeight="1">
      <c r="A26" s="1234"/>
      <c r="B26" s="1234"/>
      <c r="C26" s="1234"/>
      <c r="D26" s="1234"/>
      <c r="E26" s="1234"/>
      <c r="F26" s="1234"/>
      <c r="G26" s="1025"/>
      <c r="H26" s="1014"/>
      <c r="I26" s="1234"/>
      <c r="J26" s="1234"/>
      <c r="K26" s="964"/>
      <c r="L26" s="687"/>
      <c r="M26" s="556" t="s">
        <v>25</v>
      </c>
      <c r="N26" s="1005"/>
      <c r="O26" s="1005"/>
      <c r="P26" s="1005"/>
      <c r="Q26" s="1005"/>
      <c r="R26" s="1005"/>
      <c r="S26" s="1005"/>
      <c r="T26" s="1005"/>
      <c r="U26" s="1005"/>
      <c r="V26" s="761"/>
      <c r="W26" s="1207"/>
      <c r="Y26" s="828"/>
      <c r="Z26" s="828" t="str">
        <f t="shared" si="0"/>
        <v>Добавить вид теплоносителя (параметры теплоносителя)</v>
      </c>
      <c r="AA26" s="828"/>
      <c r="AB26" s="828"/>
      <c r="AC26" s="828"/>
      <c r="AI26" s="1007"/>
      <c r="AJ26" s="1007"/>
    </row>
    <row r="27" spans="1:36" ht="15" customHeight="1">
      <c r="A27" s="1234"/>
      <c r="B27" s="1234"/>
      <c r="C27" s="1234"/>
      <c r="D27" s="1234"/>
      <c r="E27" s="1234"/>
      <c r="F27" s="1025"/>
      <c r="G27" s="1025"/>
      <c r="H27" s="1014"/>
      <c r="I27" s="1234"/>
      <c r="J27" s="1025"/>
      <c r="K27" s="964"/>
      <c r="L27" s="687"/>
      <c r="M27" s="555" t="s">
        <v>11</v>
      </c>
      <c r="N27" s="1005"/>
      <c r="O27" s="1005"/>
      <c r="P27" s="1005"/>
      <c r="Q27" s="1005"/>
      <c r="R27" s="1005"/>
      <c r="S27" s="1005"/>
      <c r="T27" s="1005"/>
      <c r="U27" s="1004"/>
      <c r="V27" s="1005"/>
      <c r="W27" s="664"/>
      <c r="Y27" s="828"/>
      <c r="Z27" s="828" t="str">
        <f t="shared" si="0"/>
        <v>Добавить группу потребителей</v>
      </c>
      <c r="AA27" s="828"/>
      <c r="AB27" s="828"/>
      <c r="AC27" s="828"/>
      <c r="AI27" s="1007"/>
      <c r="AJ27" s="1007"/>
    </row>
    <row r="28" spans="1:36" ht="15" customHeight="1">
      <c r="A28" s="1234"/>
      <c r="B28" s="1234"/>
      <c r="C28" s="1234"/>
      <c r="D28" s="1234"/>
      <c r="E28" s="963"/>
      <c r="F28" s="1025"/>
      <c r="G28" s="1025"/>
      <c r="H28" s="1025"/>
      <c r="I28" s="978"/>
      <c r="J28" s="993"/>
      <c r="K28" s="962"/>
      <c r="L28" s="687"/>
      <c r="M28" s="1000" t="s">
        <v>12</v>
      </c>
      <c r="N28" s="1005"/>
      <c r="O28" s="1005"/>
      <c r="P28" s="1005"/>
      <c r="Q28" s="1005"/>
      <c r="R28" s="1005"/>
      <c r="S28" s="1005"/>
      <c r="T28" s="1005"/>
      <c r="U28" s="1004"/>
      <c r="V28" s="1005"/>
      <c r="W28" s="664"/>
      <c r="Y28" s="828"/>
      <c r="Z28" s="828" t="str">
        <f t="shared" si="0"/>
        <v>Добавить схему подключения</v>
      </c>
      <c r="AA28" s="828"/>
      <c r="AB28" s="828"/>
      <c r="AC28" s="828"/>
      <c r="AI28" s="1007"/>
      <c r="AJ28" s="1007"/>
    </row>
    <row r="29" spans="1:36" ht="15" customHeight="1">
      <c r="A29" s="1234"/>
      <c r="B29" s="1234"/>
      <c r="C29" s="1234"/>
      <c r="D29" s="963"/>
      <c r="E29" s="963"/>
      <c r="F29" s="1025"/>
      <c r="G29" s="1025"/>
      <c r="H29" s="1025"/>
      <c r="I29" s="978"/>
      <c r="J29" s="993"/>
      <c r="K29" s="962"/>
      <c r="L29" s="687"/>
      <c r="M29" s="999" t="s">
        <v>17</v>
      </c>
      <c r="N29" s="1005"/>
      <c r="O29" s="1005"/>
      <c r="P29" s="1005"/>
      <c r="Q29" s="1005"/>
      <c r="R29" s="1005"/>
      <c r="S29" s="1005"/>
      <c r="T29" s="1005"/>
      <c r="U29" s="1004"/>
      <c r="V29" s="1005"/>
      <c r="W29" s="664"/>
      <c r="Y29" s="828"/>
      <c r="Z29" s="828" t="str">
        <f t="shared" si="0"/>
        <v>Добавить источник тепловой энергии</v>
      </c>
      <c r="AA29" s="828"/>
      <c r="AB29" s="828"/>
      <c r="AC29" s="828"/>
      <c r="AI29" s="1007"/>
      <c r="AJ29" s="1007"/>
    </row>
    <row r="30" spans="1:36" ht="15" customHeight="1">
      <c r="A30" s="1234"/>
      <c r="B30" s="1234"/>
      <c r="C30" s="963"/>
      <c r="D30" s="963"/>
      <c r="E30" s="963"/>
      <c r="F30" s="963"/>
      <c r="G30" s="968"/>
      <c r="H30" s="978"/>
      <c r="I30" s="966"/>
      <c r="J30" s="993"/>
      <c r="K30" s="967"/>
      <c r="L30" s="687"/>
      <c r="M30" s="998" t="s">
        <v>18</v>
      </c>
      <c r="N30" s="1005"/>
      <c r="O30" s="1005"/>
      <c r="P30" s="1005"/>
      <c r="Q30" s="1005"/>
      <c r="R30" s="1005"/>
      <c r="S30" s="1005"/>
      <c r="T30" s="1005"/>
      <c r="U30" s="1004"/>
      <c r="V30" s="1005"/>
      <c r="W30" s="664"/>
      <c r="Y30" s="828"/>
      <c r="Z30" s="828" t="str">
        <f t="shared" si="0"/>
        <v>Добавить наименование системы теплоснабжения</v>
      </c>
      <c r="AA30" s="828"/>
      <c r="AB30" s="828"/>
      <c r="AC30" s="828"/>
      <c r="AI30" s="1007"/>
      <c r="AJ30" s="1007"/>
    </row>
    <row r="31" spans="1:36" ht="15" customHeight="1">
      <c r="A31" s="1234"/>
      <c r="B31" s="963"/>
      <c r="C31" s="963"/>
      <c r="D31" s="963"/>
      <c r="E31" s="963"/>
      <c r="F31" s="963"/>
      <c r="G31" s="968"/>
      <c r="H31" s="978"/>
      <c r="I31" s="978"/>
      <c r="J31" s="993"/>
      <c r="K31" s="962"/>
      <c r="L31" s="687"/>
      <c r="M31" s="732" t="s">
        <v>19</v>
      </c>
      <c r="N31" s="1005"/>
      <c r="O31" s="1005"/>
      <c r="P31" s="1005"/>
      <c r="Q31" s="1005"/>
      <c r="R31" s="1005"/>
      <c r="S31" s="1005"/>
      <c r="T31" s="1005"/>
      <c r="U31" s="1004"/>
      <c r="V31" s="1005"/>
      <c r="W31" s="664"/>
      <c r="Y31" s="828"/>
      <c r="Z31" s="828" t="str">
        <f t="shared" si="0"/>
        <v>Добавить территорию действия тарифа</v>
      </c>
      <c r="AA31" s="828"/>
      <c r="AB31" s="828"/>
      <c r="AC31" s="828"/>
      <c r="AI31" s="1007"/>
      <c r="AJ31" s="1007"/>
    </row>
    <row r="32" spans="1:36" s="988" customFormat="1" ht="15" customHeight="1">
      <c r="L32" s="492"/>
      <c r="M32" s="735" t="s">
        <v>308</v>
      </c>
      <c r="N32" s="1005"/>
      <c r="O32" s="1005"/>
      <c r="P32" s="1005"/>
      <c r="Q32" s="1005"/>
      <c r="R32" s="1005"/>
      <c r="S32" s="1005"/>
      <c r="T32" s="1005"/>
      <c r="U32" s="1004"/>
      <c r="V32" s="1005"/>
      <c r="W32" s="664"/>
      <c r="X32" s="1009"/>
      <c r="Y32" s="1009"/>
      <c r="Z32" s="1009"/>
      <c r="AA32" s="1009"/>
      <c r="AB32" s="1009"/>
      <c r="AC32" s="1009"/>
      <c r="AD32" s="1009"/>
      <c r="AE32" s="1009"/>
      <c r="AF32" s="1009"/>
      <c r="AG32" s="1009"/>
      <c r="AH32" s="1009"/>
    </row>
    <row r="33" spans="1:34" ht="11.25">
      <c r="A33" s="989"/>
      <c r="B33" s="989"/>
      <c r="C33" s="989"/>
      <c r="D33" s="989"/>
      <c r="E33" s="989"/>
      <c r="F33" s="989"/>
      <c r="G33" s="989"/>
      <c r="H33" s="989"/>
      <c r="I33" s="989"/>
      <c r="J33" s="989"/>
      <c r="K33" s="989"/>
      <c r="X33" s="989"/>
      <c r="Y33" s="989"/>
      <c r="Z33" s="989"/>
      <c r="AA33" s="989"/>
      <c r="AB33" s="989"/>
      <c r="AC33" s="989"/>
      <c r="AD33" s="989"/>
      <c r="AE33" s="989"/>
      <c r="AF33" s="989"/>
      <c r="AG33" s="989"/>
      <c r="AH33" s="989"/>
    </row>
    <row r="34" spans="1:34" ht="90" customHeight="1">
      <c r="L34" s="1">
        <v>1</v>
      </c>
      <c r="M34" s="1198" t="s">
        <v>631</v>
      </c>
      <c r="N34" s="1198"/>
      <c r="O34" s="1198"/>
      <c r="P34" s="1198"/>
      <c r="Q34" s="1198"/>
      <c r="R34" s="1198"/>
      <c r="S34" s="1198"/>
      <c r="T34" s="1198"/>
      <c r="U34" s="1198"/>
      <c r="V34" s="1198"/>
      <c r="W34" s="1198"/>
    </row>
  </sheetData>
  <sheetProtection password="FA9C"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29" customWidth="1"/>
    <col min="6" max="6" width="9.7109375" style="522" customWidth="1"/>
    <col min="7" max="7" width="37.7109375" style="522" customWidth="1"/>
    <col min="8" max="8" width="66.85546875" style="522" customWidth="1"/>
    <col min="9" max="9" width="115.7109375" style="522" customWidth="1"/>
    <col min="10" max="11" width="10.5703125" style="584"/>
    <col min="12" max="12" width="11.140625" style="584" customWidth="1"/>
    <col min="13" max="20" width="10.5703125" style="584"/>
    <col min="21" max="16384" width="10.5703125" style="522"/>
  </cols>
  <sheetData>
    <row r="1" spans="1:20" ht="3" customHeight="1">
      <c r="A1" s="590" t="s">
        <v>49</v>
      </c>
    </row>
    <row r="2" spans="1:20" ht="22.5">
      <c r="F2" s="1199" t="s">
        <v>490</v>
      </c>
      <c r="G2" s="1200"/>
      <c r="H2" s="1201"/>
      <c r="I2" s="639"/>
    </row>
    <row r="3" spans="1:20" ht="3" customHeight="1"/>
    <row r="4" spans="1:20" s="569" customFormat="1" ht="11.25">
      <c r="A4" s="589"/>
      <c r="B4" s="589"/>
      <c r="C4" s="589"/>
      <c r="D4" s="589"/>
      <c r="F4" s="1151" t="s">
        <v>453</v>
      </c>
      <c r="G4" s="1151"/>
      <c r="H4" s="1151"/>
      <c r="I4" s="1202" t="s">
        <v>454</v>
      </c>
      <c r="J4" s="589"/>
      <c r="K4" s="589"/>
      <c r="L4" s="589"/>
      <c r="M4" s="589"/>
      <c r="N4" s="589"/>
      <c r="O4" s="589"/>
      <c r="P4" s="589"/>
      <c r="Q4" s="589"/>
      <c r="R4" s="589"/>
      <c r="S4" s="589"/>
      <c r="T4" s="589"/>
    </row>
    <row r="5" spans="1:20" s="569" customFormat="1" ht="11.25" customHeight="1">
      <c r="A5" s="589"/>
      <c r="B5" s="589"/>
      <c r="C5" s="589"/>
      <c r="D5" s="589"/>
      <c r="F5" s="605" t="s">
        <v>91</v>
      </c>
      <c r="G5" s="617" t="s">
        <v>456</v>
      </c>
      <c r="H5" s="604" t="s">
        <v>441</v>
      </c>
      <c r="I5" s="1202"/>
      <c r="J5" s="589"/>
      <c r="K5" s="589"/>
      <c r="L5" s="589"/>
      <c r="M5" s="589"/>
      <c r="N5" s="589"/>
      <c r="O5" s="589"/>
      <c r="P5" s="589"/>
      <c r="Q5" s="589"/>
      <c r="R5" s="589"/>
      <c r="S5" s="589"/>
      <c r="T5" s="589"/>
    </row>
    <row r="6" spans="1:20" s="569" customFormat="1" ht="12" customHeight="1">
      <c r="A6" s="589"/>
      <c r="B6" s="589"/>
      <c r="C6" s="589"/>
      <c r="D6" s="589"/>
      <c r="F6" s="606" t="s">
        <v>92</v>
      </c>
      <c r="G6" s="608">
        <v>2</v>
      </c>
      <c r="H6" s="609">
        <v>3</v>
      </c>
      <c r="I6" s="607">
        <v>4</v>
      </c>
      <c r="J6" s="589">
        <v>4</v>
      </c>
      <c r="K6" s="589"/>
      <c r="L6" s="589"/>
      <c r="M6" s="589"/>
      <c r="N6" s="589"/>
      <c r="O6" s="589"/>
      <c r="P6" s="589"/>
      <c r="Q6" s="589"/>
      <c r="R6" s="589"/>
      <c r="S6" s="589"/>
      <c r="T6" s="589"/>
    </row>
    <row r="7" spans="1:20" s="569" customFormat="1" ht="18.75">
      <c r="A7" s="589"/>
      <c r="B7" s="589"/>
      <c r="C7" s="589"/>
      <c r="D7" s="589"/>
      <c r="F7" s="615">
        <v>1</v>
      </c>
      <c r="G7" s="631" t="s">
        <v>491</v>
      </c>
      <c r="H7" s="603" t="str">
        <f>IF(dateCh="","",dateCh)</f>
        <v>24.12.2020</v>
      </c>
      <c r="I7" s="580" t="s">
        <v>492</v>
      </c>
      <c r="J7" s="614"/>
      <c r="K7" s="589"/>
      <c r="L7" s="589"/>
      <c r="M7" s="589"/>
      <c r="N7" s="589"/>
      <c r="O7" s="589"/>
      <c r="P7" s="589"/>
      <c r="Q7" s="589"/>
      <c r="R7" s="589"/>
      <c r="S7" s="589"/>
      <c r="T7" s="589"/>
    </row>
    <row r="8" spans="1:20" s="569" customFormat="1" ht="45">
      <c r="A8" s="1203">
        <v>1</v>
      </c>
      <c r="B8" s="589"/>
      <c r="C8" s="589"/>
      <c r="D8" s="589"/>
      <c r="F8" s="615" t="str">
        <f>"2." &amp;mergeValue(A8)</f>
        <v>2.1</v>
      </c>
      <c r="G8" s="631" t="s">
        <v>493</v>
      </c>
      <c r="H8" s="603"/>
      <c r="I8" s="580" t="s">
        <v>589</v>
      </c>
      <c r="J8" s="614"/>
      <c r="K8" s="589"/>
      <c r="L8" s="589"/>
      <c r="M8" s="589"/>
      <c r="N8" s="589"/>
      <c r="O8" s="589"/>
      <c r="P8" s="589"/>
      <c r="Q8" s="589"/>
      <c r="R8" s="589"/>
      <c r="S8" s="589"/>
      <c r="T8" s="589"/>
    </row>
    <row r="9" spans="1:20" s="569" customFormat="1" ht="22.5">
      <c r="A9" s="1203"/>
      <c r="B9" s="589"/>
      <c r="C9" s="589"/>
      <c r="D9" s="589"/>
      <c r="F9" s="615" t="str">
        <f>"3." &amp;mergeValue(A9)</f>
        <v>3.1</v>
      </c>
      <c r="G9" s="631" t="s">
        <v>494</v>
      </c>
      <c r="H9" s="603"/>
      <c r="I9" s="580" t="s">
        <v>587</v>
      </c>
      <c r="J9" s="614"/>
      <c r="K9" s="589"/>
      <c r="L9" s="589"/>
      <c r="M9" s="589"/>
      <c r="N9" s="589"/>
      <c r="O9" s="589"/>
      <c r="P9" s="589"/>
      <c r="Q9" s="589"/>
      <c r="R9" s="589"/>
      <c r="S9" s="589"/>
      <c r="T9" s="589"/>
    </row>
    <row r="10" spans="1:20" s="569" customFormat="1" ht="22.5">
      <c r="A10" s="1203"/>
      <c r="B10" s="589"/>
      <c r="C10" s="589"/>
      <c r="D10" s="589"/>
      <c r="F10" s="615" t="str">
        <f>"4."&amp;mergeValue(A10)</f>
        <v>4.1</v>
      </c>
      <c r="G10" s="631" t="s">
        <v>495</v>
      </c>
      <c r="H10" s="604" t="s">
        <v>457</v>
      </c>
      <c r="I10" s="580"/>
      <c r="J10" s="614"/>
      <c r="K10" s="589"/>
      <c r="L10" s="589"/>
      <c r="M10" s="589"/>
      <c r="N10" s="589"/>
      <c r="O10" s="589"/>
      <c r="P10" s="589"/>
      <c r="Q10" s="589"/>
      <c r="R10" s="589"/>
      <c r="S10" s="589"/>
      <c r="T10" s="589"/>
    </row>
    <row r="11" spans="1:20" s="569" customFormat="1" ht="18.75">
      <c r="A11" s="1203"/>
      <c r="B11" s="1203">
        <v>1</v>
      </c>
      <c r="C11" s="622"/>
      <c r="D11" s="622"/>
      <c r="F11" s="615" t="str">
        <f>"4."&amp;mergeValue(A11) &amp;"."&amp;mergeValue(B11)</f>
        <v>4.1.1</v>
      </c>
      <c r="G11" s="610" t="s">
        <v>591</v>
      </c>
      <c r="H11" s="603" t="str">
        <f>IF(region_name="","",region_name)</f>
        <v>Ростовская область</v>
      </c>
      <c r="I11" s="580" t="s">
        <v>498</v>
      </c>
      <c r="J11" s="614"/>
      <c r="K11" s="589"/>
      <c r="L11" s="589"/>
      <c r="M11" s="589"/>
      <c r="N11" s="589"/>
      <c r="O11" s="589"/>
      <c r="P11" s="589"/>
      <c r="Q11" s="589"/>
      <c r="R11" s="589"/>
      <c r="S11" s="589"/>
      <c r="T11" s="589"/>
    </row>
    <row r="12" spans="1:20" s="569" customFormat="1" ht="22.5">
      <c r="A12" s="1203"/>
      <c r="B12" s="1203"/>
      <c r="C12" s="1203">
        <v>1</v>
      </c>
      <c r="D12" s="622"/>
      <c r="F12" s="615" t="str">
        <f>"4."&amp;mergeValue(A12) &amp;"."&amp;mergeValue(B12)&amp;"."&amp;mergeValue(C12)</f>
        <v>4.1.1.1</v>
      </c>
      <c r="G12" s="621" t="s">
        <v>496</v>
      </c>
      <c r="H12" s="603"/>
      <c r="I12" s="580" t="s">
        <v>499</v>
      </c>
      <c r="J12" s="614"/>
      <c r="K12" s="589"/>
      <c r="L12" s="589"/>
      <c r="M12" s="589"/>
      <c r="N12" s="589"/>
      <c r="O12" s="589"/>
      <c r="P12" s="589"/>
      <c r="Q12" s="589"/>
      <c r="R12" s="589"/>
      <c r="S12" s="589"/>
      <c r="T12" s="589"/>
    </row>
    <row r="13" spans="1:20" s="569" customFormat="1" ht="39" customHeight="1">
      <c r="A13" s="1203"/>
      <c r="B13" s="1203"/>
      <c r="C13" s="1203"/>
      <c r="D13" s="622">
        <v>1</v>
      </c>
      <c r="F13" s="615" t="str">
        <f>"4."&amp;mergeValue(A13) &amp;"."&amp;mergeValue(B13)&amp;"."&amp;mergeValue(C13)&amp;"."&amp;mergeValue(D13)</f>
        <v>4.1.1.1.1</v>
      </c>
      <c r="G13" s="632" t="s">
        <v>497</v>
      </c>
      <c r="H13" s="603"/>
      <c r="I13" s="1204" t="s">
        <v>590</v>
      </c>
      <c r="J13" s="614"/>
      <c r="K13" s="589"/>
      <c r="L13" s="589"/>
      <c r="M13" s="589"/>
      <c r="N13" s="589"/>
      <c r="O13" s="589"/>
      <c r="P13" s="589"/>
      <c r="Q13" s="589"/>
      <c r="R13" s="589"/>
      <c r="S13" s="589"/>
      <c r="T13" s="589"/>
    </row>
    <row r="14" spans="1:20" s="569" customFormat="1" ht="18.75">
      <c r="A14" s="1203"/>
      <c r="B14" s="1203"/>
      <c r="C14" s="1203"/>
      <c r="D14" s="622"/>
      <c r="F14" s="618"/>
      <c r="G14" s="549" t="s">
        <v>4</v>
      </c>
      <c r="H14" s="623"/>
      <c r="I14" s="1204"/>
      <c r="J14" s="614"/>
      <c r="K14" s="589"/>
      <c r="L14" s="589"/>
      <c r="M14" s="589"/>
      <c r="N14" s="589"/>
      <c r="O14" s="589"/>
      <c r="P14" s="589"/>
      <c r="Q14" s="589"/>
      <c r="R14" s="589"/>
      <c r="S14" s="589"/>
      <c r="T14" s="589"/>
    </row>
    <row r="15" spans="1:20" s="569" customFormat="1" ht="18.75">
      <c r="A15" s="1203"/>
      <c r="B15" s="1203"/>
      <c r="C15" s="622"/>
      <c r="D15" s="622"/>
      <c r="F15" s="633"/>
      <c r="G15" s="576" t="s">
        <v>402</v>
      </c>
      <c r="H15" s="634"/>
      <c r="I15" s="635"/>
      <c r="J15" s="614"/>
      <c r="K15" s="589"/>
      <c r="L15" s="589"/>
      <c r="M15" s="589"/>
      <c r="N15" s="589"/>
      <c r="O15" s="589"/>
      <c r="P15" s="589"/>
      <c r="Q15" s="589"/>
      <c r="R15" s="589"/>
      <c r="S15" s="589"/>
      <c r="T15" s="589"/>
    </row>
    <row r="16" spans="1:20" s="569" customFormat="1" ht="18.75">
      <c r="A16" s="1203"/>
      <c r="B16" s="589"/>
      <c r="C16" s="589"/>
      <c r="D16" s="589"/>
      <c r="F16" s="618"/>
      <c r="G16" s="557" t="s">
        <v>505</v>
      </c>
      <c r="H16" s="619"/>
      <c r="I16" s="620"/>
      <c r="J16" s="614"/>
      <c r="K16" s="589"/>
      <c r="L16" s="589"/>
      <c r="M16" s="589"/>
      <c r="N16" s="589"/>
      <c r="O16" s="589"/>
      <c r="P16" s="589"/>
      <c r="Q16" s="589"/>
      <c r="R16" s="589"/>
      <c r="S16" s="589"/>
      <c r="T16" s="589"/>
    </row>
    <row r="17" spans="1:20" s="569" customFormat="1" ht="18.75">
      <c r="A17" s="589"/>
      <c r="B17" s="589"/>
      <c r="C17" s="589"/>
      <c r="D17" s="589"/>
      <c r="F17" s="618"/>
      <c r="G17" s="564" t="s">
        <v>504</v>
      </c>
      <c r="H17" s="619"/>
      <c r="I17" s="620"/>
      <c r="J17" s="614"/>
      <c r="K17" s="589"/>
      <c r="L17" s="589"/>
      <c r="M17" s="589"/>
      <c r="N17" s="589"/>
      <c r="O17" s="589"/>
      <c r="P17" s="589"/>
      <c r="Q17" s="589"/>
      <c r="R17" s="589"/>
      <c r="S17" s="589"/>
      <c r="T17" s="589"/>
    </row>
    <row r="18" spans="1:20" s="612" customFormat="1" ht="3" customHeight="1">
      <c r="A18" s="613"/>
      <c r="B18" s="613"/>
      <c r="C18" s="613"/>
      <c r="D18" s="613"/>
      <c r="F18" s="624"/>
      <c r="G18" s="625"/>
      <c r="H18" s="626"/>
      <c r="I18" s="627"/>
      <c r="J18" s="613"/>
      <c r="K18" s="613"/>
      <c r="L18" s="613"/>
      <c r="M18" s="613"/>
      <c r="N18" s="613"/>
      <c r="O18" s="613"/>
      <c r="P18" s="613"/>
      <c r="Q18" s="613"/>
      <c r="R18" s="613"/>
      <c r="S18" s="613"/>
      <c r="T18" s="613"/>
    </row>
    <row r="19" spans="1:20" s="612" customFormat="1" ht="15" customHeight="1">
      <c r="A19" s="613"/>
      <c r="B19" s="613"/>
      <c r="C19" s="613"/>
      <c r="D19" s="613"/>
      <c r="F19" s="611"/>
      <c r="G19" s="1198" t="s">
        <v>592</v>
      </c>
      <c r="H19" s="1198"/>
      <c r="I19" s="593"/>
      <c r="J19" s="613"/>
      <c r="K19" s="613"/>
      <c r="L19" s="613"/>
      <c r="M19" s="613"/>
      <c r="N19" s="613"/>
      <c r="O19" s="613"/>
      <c r="P19" s="613"/>
      <c r="Q19" s="613"/>
      <c r="R19" s="613"/>
      <c r="S19" s="613"/>
      <c r="T19" s="61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4" hidden="1" customWidth="1"/>
    <col min="7" max="8" width="9.140625" style="590" hidden="1" customWidth="1"/>
    <col min="9" max="9" width="3.7109375" style="530" customWidth="1"/>
    <col min="10" max="11" width="3.7109375" style="529" customWidth="1"/>
    <col min="12" max="12" width="12.7109375" style="522" customWidth="1"/>
    <col min="13" max="13" width="44.7109375" style="522" customWidth="1"/>
    <col min="14" max="14" width="1.7109375" style="522" hidden="1" customWidth="1"/>
    <col min="15" max="15" width="29.7109375" style="522" hidden="1" customWidth="1"/>
    <col min="16" max="17" width="23.7109375" style="522" hidden="1" customWidth="1"/>
    <col min="18" max="18" width="11.7109375" style="522" customWidth="1"/>
    <col min="19" max="19" width="3.7109375" style="522" customWidth="1"/>
    <col min="20" max="20" width="11.7109375" style="522" customWidth="1"/>
    <col min="21" max="21" width="8.5703125" style="522" hidden="1" customWidth="1"/>
    <col min="22" max="22" width="4.7109375" style="522" customWidth="1"/>
    <col min="23" max="23" width="115.7109375" style="522" customWidth="1"/>
    <col min="24" max="25" width="10.5703125" style="584"/>
    <col min="26" max="26" width="11.140625" style="584" customWidth="1"/>
    <col min="27" max="34" width="10.5703125" style="584"/>
    <col min="35" max="256" width="10.5703125" style="522"/>
    <col min="257" max="264" width="0" style="522" hidden="1" customWidth="1"/>
    <col min="265" max="265" width="3.7109375" style="522" customWidth="1"/>
    <col min="266" max="266" width="3.85546875" style="522" customWidth="1"/>
    <col min="267" max="267" width="3.7109375" style="522" customWidth="1"/>
    <col min="268" max="268" width="12.7109375" style="522" customWidth="1"/>
    <col min="269" max="269" width="52.7109375" style="522" customWidth="1"/>
    <col min="270" max="273" width="0" style="522" hidden="1" customWidth="1"/>
    <col min="274" max="274" width="12.28515625" style="522" customWidth="1"/>
    <col min="275" max="275" width="6.42578125" style="522" customWidth="1"/>
    <col min="276" max="276" width="12.28515625" style="522" customWidth="1"/>
    <col min="277" max="277" width="0" style="522" hidden="1" customWidth="1"/>
    <col min="278" max="278" width="3.7109375" style="522" customWidth="1"/>
    <col min="279" max="279" width="11.140625" style="522" bestFit="1" customWidth="1"/>
    <col min="280" max="281" width="10.5703125" style="522"/>
    <col min="282" max="282" width="11.140625" style="522" customWidth="1"/>
    <col min="283" max="512" width="10.5703125" style="522"/>
    <col min="513" max="520" width="0" style="522" hidden="1" customWidth="1"/>
    <col min="521" max="521" width="3.7109375" style="522" customWidth="1"/>
    <col min="522" max="522" width="3.85546875" style="522" customWidth="1"/>
    <col min="523" max="523" width="3.7109375" style="522" customWidth="1"/>
    <col min="524" max="524" width="12.7109375" style="522" customWidth="1"/>
    <col min="525" max="525" width="52.7109375" style="522" customWidth="1"/>
    <col min="526" max="529" width="0" style="522" hidden="1" customWidth="1"/>
    <col min="530" max="530" width="12.28515625" style="522" customWidth="1"/>
    <col min="531" max="531" width="6.42578125" style="522" customWidth="1"/>
    <col min="532" max="532" width="12.28515625" style="522" customWidth="1"/>
    <col min="533" max="533" width="0" style="522" hidden="1" customWidth="1"/>
    <col min="534" max="534" width="3.7109375" style="522" customWidth="1"/>
    <col min="535" max="535" width="11.140625" style="522" bestFit="1" customWidth="1"/>
    <col min="536" max="537" width="10.5703125" style="522"/>
    <col min="538" max="538" width="11.140625" style="522" customWidth="1"/>
    <col min="539" max="768" width="10.5703125" style="522"/>
    <col min="769" max="776" width="0" style="522" hidden="1" customWidth="1"/>
    <col min="777" max="777" width="3.7109375" style="522" customWidth="1"/>
    <col min="778" max="778" width="3.85546875" style="522" customWidth="1"/>
    <col min="779" max="779" width="3.7109375" style="522" customWidth="1"/>
    <col min="780" max="780" width="12.7109375" style="522" customWidth="1"/>
    <col min="781" max="781" width="52.7109375" style="522" customWidth="1"/>
    <col min="782" max="785" width="0" style="522" hidden="1" customWidth="1"/>
    <col min="786" max="786" width="12.28515625" style="522" customWidth="1"/>
    <col min="787" max="787" width="6.42578125" style="522" customWidth="1"/>
    <col min="788" max="788" width="12.28515625" style="522" customWidth="1"/>
    <col min="789" max="789" width="0" style="522" hidden="1" customWidth="1"/>
    <col min="790" max="790" width="3.7109375" style="522" customWidth="1"/>
    <col min="791" max="791" width="11.140625" style="522" bestFit="1" customWidth="1"/>
    <col min="792" max="793" width="10.5703125" style="522"/>
    <col min="794" max="794" width="11.140625" style="522" customWidth="1"/>
    <col min="795" max="1024" width="10.5703125" style="522"/>
    <col min="1025" max="1032" width="0" style="522" hidden="1" customWidth="1"/>
    <col min="1033" max="1033" width="3.7109375" style="522" customWidth="1"/>
    <col min="1034" max="1034" width="3.85546875" style="522" customWidth="1"/>
    <col min="1035" max="1035" width="3.7109375" style="522" customWidth="1"/>
    <col min="1036" max="1036" width="12.7109375" style="522" customWidth="1"/>
    <col min="1037" max="1037" width="52.7109375" style="522" customWidth="1"/>
    <col min="1038" max="1041" width="0" style="522" hidden="1" customWidth="1"/>
    <col min="1042" max="1042" width="12.28515625" style="522" customWidth="1"/>
    <col min="1043" max="1043" width="6.42578125" style="522" customWidth="1"/>
    <col min="1044" max="1044" width="12.28515625" style="522" customWidth="1"/>
    <col min="1045" max="1045" width="0" style="522" hidden="1" customWidth="1"/>
    <col min="1046" max="1046" width="3.7109375" style="522" customWidth="1"/>
    <col min="1047" max="1047" width="11.140625" style="522" bestFit="1" customWidth="1"/>
    <col min="1048" max="1049" width="10.5703125" style="522"/>
    <col min="1050" max="1050" width="11.140625" style="522" customWidth="1"/>
    <col min="1051" max="1280" width="10.5703125" style="522"/>
    <col min="1281" max="1288" width="0" style="522" hidden="1" customWidth="1"/>
    <col min="1289" max="1289" width="3.7109375" style="522" customWidth="1"/>
    <col min="1290" max="1290" width="3.85546875" style="522" customWidth="1"/>
    <col min="1291" max="1291" width="3.7109375" style="522" customWidth="1"/>
    <col min="1292" max="1292" width="12.7109375" style="522" customWidth="1"/>
    <col min="1293" max="1293" width="52.7109375" style="522" customWidth="1"/>
    <col min="1294" max="1297" width="0" style="522" hidden="1" customWidth="1"/>
    <col min="1298" max="1298" width="12.28515625" style="522" customWidth="1"/>
    <col min="1299" max="1299" width="6.42578125" style="522" customWidth="1"/>
    <col min="1300" max="1300" width="12.28515625" style="522" customWidth="1"/>
    <col min="1301" max="1301" width="0" style="522" hidden="1" customWidth="1"/>
    <col min="1302" max="1302" width="3.7109375" style="522" customWidth="1"/>
    <col min="1303" max="1303" width="11.140625" style="522" bestFit="1" customWidth="1"/>
    <col min="1304" max="1305" width="10.5703125" style="522"/>
    <col min="1306" max="1306" width="11.140625" style="522" customWidth="1"/>
    <col min="1307" max="1536" width="10.5703125" style="522"/>
    <col min="1537" max="1544" width="0" style="522" hidden="1" customWidth="1"/>
    <col min="1545" max="1545" width="3.7109375" style="522" customWidth="1"/>
    <col min="1546" max="1546" width="3.85546875" style="522" customWidth="1"/>
    <col min="1547" max="1547" width="3.7109375" style="522" customWidth="1"/>
    <col min="1548" max="1548" width="12.7109375" style="522" customWidth="1"/>
    <col min="1549" max="1549" width="52.7109375" style="522" customWidth="1"/>
    <col min="1550" max="1553" width="0" style="522" hidden="1" customWidth="1"/>
    <col min="1554" max="1554" width="12.28515625" style="522" customWidth="1"/>
    <col min="1555" max="1555" width="6.42578125" style="522" customWidth="1"/>
    <col min="1556" max="1556" width="12.28515625" style="522" customWidth="1"/>
    <col min="1557" max="1557" width="0" style="522" hidden="1" customWidth="1"/>
    <col min="1558" max="1558" width="3.7109375" style="522" customWidth="1"/>
    <col min="1559" max="1559" width="11.140625" style="522" bestFit="1" customWidth="1"/>
    <col min="1560" max="1561" width="10.5703125" style="522"/>
    <col min="1562" max="1562" width="11.140625" style="522" customWidth="1"/>
    <col min="1563" max="1792" width="10.5703125" style="522"/>
    <col min="1793" max="1800" width="0" style="522" hidden="1" customWidth="1"/>
    <col min="1801" max="1801" width="3.7109375" style="522" customWidth="1"/>
    <col min="1802" max="1802" width="3.85546875" style="522" customWidth="1"/>
    <col min="1803" max="1803" width="3.7109375" style="522" customWidth="1"/>
    <col min="1804" max="1804" width="12.7109375" style="522" customWidth="1"/>
    <col min="1805" max="1805" width="52.7109375" style="522" customWidth="1"/>
    <col min="1806" max="1809" width="0" style="522" hidden="1" customWidth="1"/>
    <col min="1810" max="1810" width="12.28515625" style="522" customWidth="1"/>
    <col min="1811" max="1811" width="6.42578125" style="522" customWidth="1"/>
    <col min="1812" max="1812" width="12.28515625" style="522" customWidth="1"/>
    <col min="1813" max="1813" width="0" style="522" hidden="1" customWidth="1"/>
    <col min="1814" max="1814" width="3.7109375" style="522" customWidth="1"/>
    <col min="1815" max="1815" width="11.140625" style="522" bestFit="1" customWidth="1"/>
    <col min="1816" max="1817" width="10.5703125" style="522"/>
    <col min="1818" max="1818" width="11.140625" style="522" customWidth="1"/>
    <col min="1819" max="2048" width="10.5703125" style="522"/>
    <col min="2049" max="2056" width="0" style="522" hidden="1" customWidth="1"/>
    <col min="2057" max="2057" width="3.7109375" style="522" customWidth="1"/>
    <col min="2058" max="2058" width="3.85546875" style="522" customWidth="1"/>
    <col min="2059" max="2059" width="3.7109375" style="522" customWidth="1"/>
    <col min="2060" max="2060" width="12.7109375" style="522" customWidth="1"/>
    <col min="2061" max="2061" width="52.7109375" style="522" customWidth="1"/>
    <col min="2062" max="2065" width="0" style="522" hidden="1" customWidth="1"/>
    <col min="2066" max="2066" width="12.28515625" style="522" customWidth="1"/>
    <col min="2067" max="2067" width="6.42578125" style="522" customWidth="1"/>
    <col min="2068" max="2068" width="12.28515625" style="522" customWidth="1"/>
    <col min="2069" max="2069" width="0" style="522" hidden="1" customWidth="1"/>
    <col min="2070" max="2070" width="3.7109375" style="522" customWidth="1"/>
    <col min="2071" max="2071" width="11.140625" style="522" bestFit="1" customWidth="1"/>
    <col min="2072" max="2073" width="10.5703125" style="522"/>
    <col min="2074" max="2074" width="11.140625" style="522" customWidth="1"/>
    <col min="2075" max="2304" width="10.5703125" style="522"/>
    <col min="2305" max="2312" width="0" style="522" hidden="1" customWidth="1"/>
    <col min="2313" max="2313" width="3.7109375" style="522" customWidth="1"/>
    <col min="2314" max="2314" width="3.85546875" style="522" customWidth="1"/>
    <col min="2315" max="2315" width="3.7109375" style="522" customWidth="1"/>
    <col min="2316" max="2316" width="12.7109375" style="522" customWidth="1"/>
    <col min="2317" max="2317" width="52.7109375" style="522" customWidth="1"/>
    <col min="2318" max="2321" width="0" style="522" hidden="1" customWidth="1"/>
    <col min="2322" max="2322" width="12.28515625" style="522" customWidth="1"/>
    <col min="2323" max="2323" width="6.42578125" style="522" customWidth="1"/>
    <col min="2324" max="2324" width="12.28515625" style="522" customWidth="1"/>
    <col min="2325" max="2325" width="0" style="522" hidden="1" customWidth="1"/>
    <col min="2326" max="2326" width="3.7109375" style="522" customWidth="1"/>
    <col min="2327" max="2327" width="11.140625" style="522" bestFit="1" customWidth="1"/>
    <col min="2328" max="2329" width="10.5703125" style="522"/>
    <col min="2330" max="2330" width="11.140625" style="522" customWidth="1"/>
    <col min="2331" max="2560" width="10.5703125" style="522"/>
    <col min="2561" max="2568" width="0" style="522" hidden="1" customWidth="1"/>
    <col min="2569" max="2569" width="3.7109375" style="522" customWidth="1"/>
    <col min="2570" max="2570" width="3.85546875" style="522" customWidth="1"/>
    <col min="2571" max="2571" width="3.7109375" style="522" customWidth="1"/>
    <col min="2572" max="2572" width="12.7109375" style="522" customWidth="1"/>
    <col min="2573" max="2573" width="52.7109375" style="522" customWidth="1"/>
    <col min="2574" max="2577" width="0" style="522" hidden="1" customWidth="1"/>
    <col min="2578" max="2578" width="12.28515625" style="522" customWidth="1"/>
    <col min="2579" max="2579" width="6.42578125" style="522" customWidth="1"/>
    <col min="2580" max="2580" width="12.28515625" style="522" customWidth="1"/>
    <col min="2581" max="2581" width="0" style="522" hidden="1" customWidth="1"/>
    <col min="2582" max="2582" width="3.7109375" style="522" customWidth="1"/>
    <col min="2583" max="2583" width="11.140625" style="522" bestFit="1" customWidth="1"/>
    <col min="2584" max="2585" width="10.5703125" style="522"/>
    <col min="2586" max="2586" width="11.140625" style="522" customWidth="1"/>
    <col min="2587" max="2816" width="10.5703125" style="522"/>
    <col min="2817" max="2824" width="0" style="522" hidden="1" customWidth="1"/>
    <col min="2825" max="2825" width="3.7109375" style="522" customWidth="1"/>
    <col min="2826" max="2826" width="3.85546875" style="522" customWidth="1"/>
    <col min="2827" max="2827" width="3.7109375" style="522" customWidth="1"/>
    <col min="2828" max="2828" width="12.7109375" style="522" customWidth="1"/>
    <col min="2829" max="2829" width="52.7109375" style="522" customWidth="1"/>
    <col min="2830" max="2833" width="0" style="522" hidden="1" customWidth="1"/>
    <col min="2834" max="2834" width="12.28515625" style="522" customWidth="1"/>
    <col min="2835" max="2835" width="6.42578125" style="522" customWidth="1"/>
    <col min="2836" max="2836" width="12.28515625" style="522" customWidth="1"/>
    <col min="2837" max="2837" width="0" style="522" hidden="1" customWidth="1"/>
    <col min="2838" max="2838" width="3.7109375" style="522" customWidth="1"/>
    <col min="2839" max="2839" width="11.140625" style="522" bestFit="1" customWidth="1"/>
    <col min="2840" max="2841" width="10.5703125" style="522"/>
    <col min="2842" max="2842" width="11.140625" style="522" customWidth="1"/>
    <col min="2843" max="3072" width="10.5703125" style="522"/>
    <col min="3073" max="3080" width="0" style="522" hidden="1" customWidth="1"/>
    <col min="3081" max="3081" width="3.7109375" style="522" customWidth="1"/>
    <col min="3082" max="3082" width="3.85546875" style="522" customWidth="1"/>
    <col min="3083" max="3083" width="3.7109375" style="522" customWidth="1"/>
    <col min="3084" max="3084" width="12.7109375" style="522" customWidth="1"/>
    <col min="3085" max="3085" width="52.7109375" style="522" customWidth="1"/>
    <col min="3086" max="3089" width="0" style="522" hidden="1" customWidth="1"/>
    <col min="3090" max="3090" width="12.28515625" style="522" customWidth="1"/>
    <col min="3091" max="3091" width="6.42578125" style="522" customWidth="1"/>
    <col min="3092" max="3092" width="12.28515625" style="522" customWidth="1"/>
    <col min="3093" max="3093" width="0" style="522" hidden="1" customWidth="1"/>
    <col min="3094" max="3094" width="3.7109375" style="522" customWidth="1"/>
    <col min="3095" max="3095" width="11.140625" style="522" bestFit="1" customWidth="1"/>
    <col min="3096" max="3097" width="10.5703125" style="522"/>
    <col min="3098" max="3098" width="11.140625" style="522" customWidth="1"/>
    <col min="3099" max="3328" width="10.5703125" style="522"/>
    <col min="3329" max="3336" width="0" style="522" hidden="1" customWidth="1"/>
    <col min="3337" max="3337" width="3.7109375" style="522" customWidth="1"/>
    <col min="3338" max="3338" width="3.85546875" style="522" customWidth="1"/>
    <col min="3339" max="3339" width="3.7109375" style="522" customWidth="1"/>
    <col min="3340" max="3340" width="12.7109375" style="522" customWidth="1"/>
    <col min="3341" max="3341" width="52.7109375" style="522" customWidth="1"/>
    <col min="3342" max="3345" width="0" style="522" hidden="1" customWidth="1"/>
    <col min="3346" max="3346" width="12.28515625" style="522" customWidth="1"/>
    <col min="3347" max="3347" width="6.42578125" style="522" customWidth="1"/>
    <col min="3348" max="3348" width="12.28515625" style="522" customWidth="1"/>
    <col min="3349" max="3349" width="0" style="522" hidden="1" customWidth="1"/>
    <col min="3350" max="3350" width="3.7109375" style="522" customWidth="1"/>
    <col min="3351" max="3351" width="11.140625" style="522" bestFit="1" customWidth="1"/>
    <col min="3352" max="3353" width="10.5703125" style="522"/>
    <col min="3354" max="3354" width="11.140625" style="522" customWidth="1"/>
    <col min="3355" max="3584" width="10.5703125" style="522"/>
    <col min="3585" max="3592" width="0" style="522" hidden="1" customWidth="1"/>
    <col min="3593" max="3593" width="3.7109375" style="522" customWidth="1"/>
    <col min="3594" max="3594" width="3.85546875" style="522" customWidth="1"/>
    <col min="3595" max="3595" width="3.7109375" style="522" customWidth="1"/>
    <col min="3596" max="3596" width="12.7109375" style="522" customWidth="1"/>
    <col min="3597" max="3597" width="52.7109375" style="522" customWidth="1"/>
    <col min="3598" max="3601" width="0" style="522" hidden="1" customWidth="1"/>
    <col min="3602" max="3602" width="12.28515625" style="522" customWidth="1"/>
    <col min="3603" max="3603" width="6.42578125" style="522" customWidth="1"/>
    <col min="3604" max="3604" width="12.28515625" style="522" customWidth="1"/>
    <col min="3605" max="3605" width="0" style="522" hidden="1" customWidth="1"/>
    <col min="3606" max="3606" width="3.7109375" style="522" customWidth="1"/>
    <col min="3607" max="3607" width="11.140625" style="522" bestFit="1" customWidth="1"/>
    <col min="3608" max="3609" width="10.5703125" style="522"/>
    <col min="3610" max="3610" width="11.140625" style="522" customWidth="1"/>
    <col min="3611" max="3840" width="10.5703125" style="522"/>
    <col min="3841" max="3848" width="0" style="522" hidden="1" customWidth="1"/>
    <col min="3849" max="3849" width="3.7109375" style="522" customWidth="1"/>
    <col min="3850" max="3850" width="3.85546875" style="522" customWidth="1"/>
    <col min="3851" max="3851" width="3.7109375" style="522" customWidth="1"/>
    <col min="3852" max="3852" width="12.7109375" style="522" customWidth="1"/>
    <col min="3853" max="3853" width="52.7109375" style="522" customWidth="1"/>
    <col min="3854" max="3857" width="0" style="522" hidden="1" customWidth="1"/>
    <col min="3858" max="3858" width="12.28515625" style="522" customWidth="1"/>
    <col min="3859" max="3859" width="6.42578125" style="522" customWidth="1"/>
    <col min="3860" max="3860" width="12.28515625" style="522" customWidth="1"/>
    <col min="3861" max="3861" width="0" style="522" hidden="1" customWidth="1"/>
    <col min="3862" max="3862" width="3.7109375" style="522" customWidth="1"/>
    <col min="3863" max="3863" width="11.140625" style="522" bestFit="1" customWidth="1"/>
    <col min="3864" max="3865" width="10.5703125" style="522"/>
    <col min="3866" max="3866" width="11.140625" style="522" customWidth="1"/>
    <col min="3867" max="4096" width="10.5703125" style="522"/>
    <col min="4097" max="4104" width="0" style="522" hidden="1" customWidth="1"/>
    <col min="4105" max="4105" width="3.7109375" style="522" customWidth="1"/>
    <col min="4106" max="4106" width="3.85546875" style="522" customWidth="1"/>
    <col min="4107" max="4107" width="3.7109375" style="522" customWidth="1"/>
    <col min="4108" max="4108" width="12.7109375" style="522" customWidth="1"/>
    <col min="4109" max="4109" width="52.7109375" style="522" customWidth="1"/>
    <col min="4110" max="4113" width="0" style="522" hidden="1" customWidth="1"/>
    <col min="4114" max="4114" width="12.28515625" style="522" customWidth="1"/>
    <col min="4115" max="4115" width="6.42578125" style="522" customWidth="1"/>
    <col min="4116" max="4116" width="12.28515625" style="522" customWidth="1"/>
    <col min="4117" max="4117" width="0" style="522" hidden="1" customWidth="1"/>
    <col min="4118" max="4118" width="3.7109375" style="522" customWidth="1"/>
    <col min="4119" max="4119" width="11.140625" style="522" bestFit="1" customWidth="1"/>
    <col min="4120" max="4121" width="10.5703125" style="522"/>
    <col min="4122" max="4122" width="11.140625" style="522" customWidth="1"/>
    <col min="4123" max="4352" width="10.5703125" style="522"/>
    <col min="4353" max="4360" width="0" style="522" hidden="1" customWidth="1"/>
    <col min="4361" max="4361" width="3.7109375" style="522" customWidth="1"/>
    <col min="4362" max="4362" width="3.85546875" style="522" customWidth="1"/>
    <col min="4363" max="4363" width="3.7109375" style="522" customWidth="1"/>
    <col min="4364" max="4364" width="12.7109375" style="522" customWidth="1"/>
    <col min="4365" max="4365" width="52.7109375" style="522" customWidth="1"/>
    <col min="4366" max="4369" width="0" style="522" hidden="1" customWidth="1"/>
    <col min="4370" max="4370" width="12.28515625" style="522" customWidth="1"/>
    <col min="4371" max="4371" width="6.42578125" style="522" customWidth="1"/>
    <col min="4372" max="4372" width="12.28515625" style="522" customWidth="1"/>
    <col min="4373" max="4373" width="0" style="522" hidden="1" customWidth="1"/>
    <col min="4374" max="4374" width="3.7109375" style="522" customWidth="1"/>
    <col min="4375" max="4375" width="11.140625" style="522" bestFit="1" customWidth="1"/>
    <col min="4376" max="4377" width="10.5703125" style="522"/>
    <col min="4378" max="4378" width="11.140625" style="522" customWidth="1"/>
    <col min="4379" max="4608" width="10.5703125" style="522"/>
    <col min="4609" max="4616" width="0" style="522" hidden="1" customWidth="1"/>
    <col min="4617" max="4617" width="3.7109375" style="522" customWidth="1"/>
    <col min="4618" max="4618" width="3.85546875" style="522" customWidth="1"/>
    <col min="4619" max="4619" width="3.7109375" style="522" customWidth="1"/>
    <col min="4620" max="4620" width="12.7109375" style="522" customWidth="1"/>
    <col min="4621" max="4621" width="52.7109375" style="522" customWidth="1"/>
    <col min="4622" max="4625" width="0" style="522" hidden="1" customWidth="1"/>
    <col min="4626" max="4626" width="12.28515625" style="522" customWidth="1"/>
    <col min="4627" max="4627" width="6.42578125" style="522" customWidth="1"/>
    <col min="4628" max="4628" width="12.28515625" style="522" customWidth="1"/>
    <col min="4629" max="4629" width="0" style="522" hidden="1" customWidth="1"/>
    <col min="4630" max="4630" width="3.7109375" style="522" customWidth="1"/>
    <col min="4631" max="4631" width="11.140625" style="522" bestFit="1" customWidth="1"/>
    <col min="4632" max="4633" width="10.5703125" style="522"/>
    <col min="4634" max="4634" width="11.140625" style="522" customWidth="1"/>
    <col min="4635" max="4864" width="10.5703125" style="522"/>
    <col min="4865" max="4872" width="0" style="522" hidden="1" customWidth="1"/>
    <col min="4873" max="4873" width="3.7109375" style="522" customWidth="1"/>
    <col min="4874" max="4874" width="3.85546875" style="522" customWidth="1"/>
    <col min="4875" max="4875" width="3.7109375" style="522" customWidth="1"/>
    <col min="4876" max="4876" width="12.7109375" style="522" customWidth="1"/>
    <col min="4877" max="4877" width="52.7109375" style="522" customWidth="1"/>
    <col min="4878" max="4881" width="0" style="522" hidden="1" customWidth="1"/>
    <col min="4882" max="4882" width="12.28515625" style="522" customWidth="1"/>
    <col min="4883" max="4883" width="6.42578125" style="522" customWidth="1"/>
    <col min="4884" max="4884" width="12.28515625" style="522" customWidth="1"/>
    <col min="4885" max="4885" width="0" style="522" hidden="1" customWidth="1"/>
    <col min="4886" max="4886" width="3.7109375" style="522" customWidth="1"/>
    <col min="4887" max="4887" width="11.140625" style="522" bestFit="1" customWidth="1"/>
    <col min="4888" max="4889" width="10.5703125" style="522"/>
    <col min="4890" max="4890" width="11.140625" style="522" customWidth="1"/>
    <col min="4891" max="5120" width="10.5703125" style="522"/>
    <col min="5121" max="5128" width="0" style="522" hidden="1" customWidth="1"/>
    <col min="5129" max="5129" width="3.7109375" style="522" customWidth="1"/>
    <col min="5130" max="5130" width="3.85546875" style="522" customWidth="1"/>
    <col min="5131" max="5131" width="3.7109375" style="522" customWidth="1"/>
    <col min="5132" max="5132" width="12.7109375" style="522" customWidth="1"/>
    <col min="5133" max="5133" width="52.7109375" style="522" customWidth="1"/>
    <col min="5134" max="5137" width="0" style="522" hidden="1" customWidth="1"/>
    <col min="5138" max="5138" width="12.28515625" style="522" customWidth="1"/>
    <col min="5139" max="5139" width="6.42578125" style="522" customWidth="1"/>
    <col min="5140" max="5140" width="12.28515625" style="522" customWidth="1"/>
    <col min="5141" max="5141" width="0" style="522" hidden="1" customWidth="1"/>
    <col min="5142" max="5142" width="3.7109375" style="522" customWidth="1"/>
    <col min="5143" max="5143" width="11.140625" style="522" bestFit="1" customWidth="1"/>
    <col min="5144" max="5145" width="10.5703125" style="522"/>
    <col min="5146" max="5146" width="11.140625" style="522" customWidth="1"/>
    <col min="5147" max="5376" width="10.5703125" style="522"/>
    <col min="5377" max="5384" width="0" style="522" hidden="1" customWidth="1"/>
    <col min="5385" max="5385" width="3.7109375" style="522" customWidth="1"/>
    <col min="5386" max="5386" width="3.85546875" style="522" customWidth="1"/>
    <col min="5387" max="5387" width="3.7109375" style="522" customWidth="1"/>
    <col min="5388" max="5388" width="12.7109375" style="522" customWidth="1"/>
    <col min="5389" max="5389" width="52.7109375" style="522" customWidth="1"/>
    <col min="5390" max="5393" width="0" style="522" hidden="1" customWidth="1"/>
    <col min="5394" max="5394" width="12.28515625" style="522" customWidth="1"/>
    <col min="5395" max="5395" width="6.42578125" style="522" customWidth="1"/>
    <col min="5396" max="5396" width="12.28515625" style="522" customWidth="1"/>
    <col min="5397" max="5397" width="0" style="522" hidden="1" customWidth="1"/>
    <col min="5398" max="5398" width="3.7109375" style="522" customWidth="1"/>
    <col min="5399" max="5399" width="11.140625" style="522" bestFit="1" customWidth="1"/>
    <col min="5400" max="5401" width="10.5703125" style="522"/>
    <col min="5402" max="5402" width="11.140625" style="522" customWidth="1"/>
    <col min="5403" max="5632" width="10.5703125" style="522"/>
    <col min="5633" max="5640" width="0" style="522" hidden="1" customWidth="1"/>
    <col min="5641" max="5641" width="3.7109375" style="522" customWidth="1"/>
    <col min="5642" max="5642" width="3.85546875" style="522" customWidth="1"/>
    <col min="5643" max="5643" width="3.7109375" style="522" customWidth="1"/>
    <col min="5644" max="5644" width="12.7109375" style="522" customWidth="1"/>
    <col min="5645" max="5645" width="52.7109375" style="522" customWidth="1"/>
    <col min="5646" max="5649" width="0" style="522" hidden="1" customWidth="1"/>
    <col min="5650" max="5650" width="12.28515625" style="522" customWidth="1"/>
    <col min="5651" max="5651" width="6.42578125" style="522" customWidth="1"/>
    <col min="5652" max="5652" width="12.28515625" style="522" customWidth="1"/>
    <col min="5653" max="5653" width="0" style="522" hidden="1" customWidth="1"/>
    <col min="5654" max="5654" width="3.7109375" style="522" customWidth="1"/>
    <col min="5655" max="5655" width="11.140625" style="522" bestFit="1" customWidth="1"/>
    <col min="5656" max="5657" width="10.5703125" style="522"/>
    <col min="5658" max="5658" width="11.140625" style="522" customWidth="1"/>
    <col min="5659" max="5888" width="10.5703125" style="522"/>
    <col min="5889" max="5896" width="0" style="522" hidden="1" customWidth="1"/>
    <col min="5897" max="5897" width="3.7109375" style="522" customWidth="1"/>
    <col min="5898" max="5898" width="3.85546875" style="522" customWidth="1"/>
    <col min="5899" max="5899" width="3.7109375" style="522" customWidth="1"/>
    <col min="5900" max="5900" width="12.7109375" style="522" customWidth="1"/>
    <col min="5901" max="5901" width="52.7109375" style="522" customWidth="1"/>
    <col min="5902" max="5905" width="0" style="522" hidden="1" customWidth="1"/>
    <col min="5906" max="5906" width="12.28515625" style="522" customWidth="1"/>
    <col min="5907" max="5907" width="6.42578125" style="522" customWidth="1"/>
    <col min="5908" max="5908" width="12.28515625" style="522" customWidth="1"/>
    <col min="5909" max="5909" width="0" style="522" hidden="1" customWidth="1"/>
    <col min="5910" max="5910" width="3.7109375" style="522" customWidth="1"/>
    <col min="5911" max="5911" width="11.140625" style="522" bestFit="1" customWidth="1"/>
    <col min="5912" max="5913" width="10.5703125" style="522"/>
    <col min="5914" max="5914" width="11.140625" style="522" customWidth="1"/>
    <col min="5915" max="6144" width="10.5703125" style="522"/>
    <col min="6145" max="6152" width="0" style="522" hidden="1" customWidth="1"/>
    <col min="6153" max="6153" width="3.7109375" style="522" customWidth="1"/>
    <col min="6154" max="6154" width="3.85546875" style="522" customWidth="1"/>
    <col min="6155" max="6155" width="3.7109375" style="522" customWidth="1"/>
    <col min="6156" max="6156" width="12.7109375" style="522" customWidth="1"/>
    <col min="6157" max="6157" width="52.7109375" style="522" customWidth="1"/>
    <col min="6158" max="6161" width="0" style="522" hidden="1" customWidth="1"/>
    <col min="6162" max="6162" width="12.28515625" style="522" customWidth="1"/>
    <col min="6163" max="6163" width="6.42578125" style="522" customWidth="1"/>
    <col min="6164" max="6164" width="12.28515625" style="522" customWidth="1"/>
    <col min="6165" max="6165" width="0" style="522" hidden="1" customWidth="1"/>
    <col min="6166" max="6166" width="3.7109375" style="522" customWidth="1"/>
    <col min="6167" max="6167" width="11.140625" style="522" bestFit="1" customWidth="1"/>
    <col min="6168" max="6169" width="10.5703125" style="522"/>
    <col min="6170" max="6170" width="11.140625" style="522" customWidth="1"/>
    <col min="6171" max="6400" width="10.5703125" style="522"/>
    <col min="6401" max="6408" width="0" style="522" hidden="1" customWidth="1"/>
    <col min="6409" max="6409" width="3.7109375" style="522" customWidth="1"/>
    <col min="6410" max="6410" width="3.85546875" style="522" customWidth="1"/>
    <col min="6411" max="6411" width="3.7109375" style="522" customWidth="1"/>
    <col min="6412" max="6412" width="12.7109375" style="522" customWidth="1"/>
    <col min="6413" max="6413" width="52.7109375" style="522" customWidth="1"/>
    <col min="6414" max="6417" width="0" style="522" hidden="1" customWidth="1"/>
    <col min="6418" max="6418" width="12.28515625" style="522" customWidth="1"/>
    <col min="6419" max="6419" width="6.42578125" style="522" customWidth="1"/>
    <col min="6420" max="6420" width="12.28515625" style="522" customWidth="1"/>
    <col min="6421" max="6421" width="0" style="522" hidden="1" customWidth="1"/>
    <col min="6422" max="6422" width="3.7109375" style="522" customWidth="1"/>
    <col min="6423" max="6423" width="11.140625" style="522" bestFit="1" customWidth="1"/>
    <col min="6424" max="6425" width="10.5703125" style="522"/>
    <col min="6426" max="6426" width="11.140625" style="522" customWidth="1"/>
    <col min="6427" max="6656" width="10.5703125" style="522"/>
    <col min="6657" max="6664" width="0" style="522" hidden="1" customWidth="1"/>
    <col min="6665" max="6665" width="3.7109375" style="522" customWidth="1"/>
    <col min="6666" max="6666" width="3.85546875" style="522" customWidth="1"/>
    <col min="6667" max="6667" width="3.7109375" style="522" customWidth="1"/>
    <col min="6668" max="6668" width="12.7109375" style="522" customWidth="1"/>
    <col min="6669" max="6669" width="52.7109375" style="522" customWidth="1"/>
    <col min="6670" max="6673" width="0" style="522" hidden="1" customWidth="1"/>
    <col min="6674" max="6674" width="12.28515625" style="522" customWidth="1"/>
    <col min="6675" max="6675" width="6.42578125" style="522" customWidth="1"/>
    <col min="6676" max="6676" width="12.28515625" style="522" customWidth="1"/>
    <col min="6677" max="6677" width="0" style="522" hidden="1" customWidth="1"/>
    <col min="6678" max="6678" width="3.7109375" style="522" customWidth="1"/>
    <col min="6679" max="6679" width="11.140625" style="522" bestFit="1" customWidth="1"/>
    <col min="6680" max="6681" width="10.5703125" style="522"/>
    <col min="6682" max="6682" width="11.140625" style="522" customWidth="1"/>
    <col min="6683" max="6912" width="10.5703125" style="522"/>
    <col min="6913" max="6920" width="0" style="522" hidden="1" customWidth="1"/>
    <col min="6921" max="6921" width="3.7109375" style="522" customWidth="1"/>
    <col min="6922" max="6922" width="3.85546875" style="522" customWidth="1"/>
    <col min="6923" max="6923" width="3.7109375" style="522" customWidth="1"/>
    <col min="6924" max="6924" width="12.7109375" style="522" customWidth="1"/>
    <col min="6925" max="6925" width="52.7109375" style="522" customWidth="1"/>
    <col min="6926" max="6929" width="0" style="522" hidden="1" customWidth="1"/>
    <col min="6930" max="6930" width="12.28515625" style="522" customWidth="1"/>
    <col min="6931" max="6931" width="6.42578125" style="522" customWidth="1"/>
    <col min="6932" max="6932" width="12.28515625" style="522" customWidth="1"/>
    <col min="6933" max="6933" width="0" style="522" hidden="1" customWidth="1"/>
    <col min="6934" max="6934" width="3.7109375" style="522" customWidth="1"/>
    <col min="6935" max="6935" width="11.140625" style="522" bestFit="1" customWidth="1"/>
    <col min="6936" max="6937" width="10.5703125" style="522"/>
    <col min="6938" max="6938" width="11.140625" style="522" customWidth="1"/>
    <col min="6939" max="7168" width="10.5703125" style="522"/>
    <col min="7169" max="7176" width="0" style="522" hidden="1" customWidth="1"/>
    <col min="7177" max="7177" width="3.7109375" style="522" customWidth="1"/>
    <col min="7178" max="7178" width="3.85546875" style="522" customWidth="1"/>
    <col min="7179" max="7179" width="3.7109375" style="522" customWidth="1"/>
    <col min="7180" max="7180" width="12.7109375" style="522" customWidth="1"/>
    <col min="7181" max="7181" width="52.7109375" style="522" customWidth="1"/>
    <col min="7182" max="7185" width="0" style="522" hidden="1" customWidth="1"/>
    <col min="7186" max="7186" width="12.28515625" style="522" customWidth="1"/>
    <col min="7187" max="7187" width="6.42578125" style="522" customWidth="1"/>
    <col min="7188" max="7188" width="12.28515625" style="522" customWidth="1"/>
    <col min="7189" max="7189" width="0" style="522" hidden="1" customWidth="1"/>
    <col min="7190" max="7190" width="3.7109375" style="522" customWidth="1"/>
    <col min="7191" max="7191" width="11.140625" style="522" bestFit="1" customWidth="1"/>
    <col min="7192" max="7193" width="10.5703125" style="522"/>
    <col min="7194" max="7194" width="11.140625" style="522" customWidth="1"/>
    <col min="7195" max="7424" width="10.5703125" style="522"/>
    <col min="7425" max="7432" width="0" style="522" hidden="1" customWidth="1"/>
    <col min="7433" max="7433" width="3.7109375" style="522" customWidth="1"/>
    <col min="7434" max="7434" width="3.85546875" style="522" customWidth="1"/>
    <col min="7435" max="7435" width="3.7109375" style="522" customWidth="1"/>
    <col min="7436" max="7436" width="12.7109375" style="522" customWidth="1"/>
    <col min="7437" max="7437" width="52.7109375" style="522" customWidth="1"/>
    <col min="7438" max="7441" width="0" style="522" hidden="1" customWidth="1"/>
    <col min="7442" max="7442" width="12.28515625" style="522" customWidth="1"/>
    <col min="7443" max="7443" width="6.42578125" style="522" customWidth="1"/>
    <col min="7444" max="7444" width="12.28515625" style="522" customWidth="1"/>
    <col min="7445" max="7445" width="0" style="522" hidden="1" customWidth="1"/>
    <col min="7446" max="7446" width="3.7109375" style="522" customWidth="1"/>
    <col min="7447" max="7447" width="11.140625" style="522" bestFit="1" customWidth="1"/>
    <col min="7448" max="7449" width="10.5703125" style="522"/>
    <col min="7450" max="7450" width="11.140625" style="522" customWidth="1"/>
    <col min="7451" max="7680" width="10.5703125" style="522"/>
    <col min="7681" max="7688" width="0" style="522" hidden="1" customWidth="1"/>
    <col min="7689" max="7689" width="3.7109375" style="522" customWidth="1"/>
    <col min="7690" max="7690" width="3.85546875" style="522" customWidth="1"/>
    <col min="7691" max="7691" width="3.7109375" style="522" customWidth="1"/>
    <col min="7692" max="7692" width="12.7109375" style="522" customWidth="1"/>
    <col min="7693" max="7693" width="52.7109375" style="522" customWidth="1"/>
    <col min="7694" max="7697" width="0" style="522" hidden="1" customWidth="1"/>
    <col min="7698" max="7698" width="12.28515625" style="522" customWidth="1"/>
    <col min="7699" max="7699" width="6.42578125" style="522" customWidth="1"/>
    <col min="7700" max="7700" width="12.28515625" style="522" customWidth="1"/>
    <col min="7701" max="7701" width="0" style="522" hidden="1" customWidth="1"/>
    <col min="7702" max="7702" width="3.7109375" style="522" customWidth="1"/>
    <col min="7703" max="7703" width="11.140625" style="522" bestFit="1" customWidth="1"/>
    <col min="7704" max="7705" width="10.5703125" style="522"/>
    <col min="7706" max="7706" width="11.140625" style="522" customWidth="1"/>
    <col min="7707" max="7936" width="10.5703125" style="522"/>
    <col min="7937" max="7944" width="0" style="522" hidden="1" customWidth="1"/>
    <col min="7945" max="7945" width="3.7109375" style="522" customWidth="1"/>
    <col min="7946" max="7946" width="3.85546875" style="522" customWidth="1"/>
    <col min="7947" max="7947" width="3.7109375" style="522" customWidth="1"/>
    <col min="7948" max="7948" width="12.7109375" style="522" customWidth="1"/>
    <col min="7949" max="7949" width="52.7109375" style="522" customWidth="1"/>
    <col min="7950" max="7953" width="0" style="522" hidden="1" customWidth="1"/>
    <col min="7954" max="7954" width="12.28515625" style="522" customWidth="1"/>
    <col min="7955" max="7955" width="6.42578125" style="522" customWidth="1"/>
    <col min="7956" max="7956" width="12.28515625" style="522" customWidth="1"/>
    <col min="7957" max="7957" width="0" style="522" hidden="1" customWidth="1"/>
    <col min="7958" max="7958" width="3.7109375" style="522" customWidth="1"/>
    <col min="7959" max="7959" width="11.140625" style="522" bestFit="1" customWidth="1"/>
    <col min="7960" max="7961" width="10.5703125" style="522"/>
    <col min="7962" max="7962" width="11.140625" style="522" customWidth="1"/>
    <col min="7963" max="8192" width="10.5703125" style="522"/>
    <col min="8193" max="8200" width="0" style="522" hidden="1" customWidth="1"/>
    <col min="8201" max="8201" width="3.7109375" style="522" customWidth="1"/>
    <col min="8202" max="8202" width="3.85546875" style="522" customWidth="1"/>
    <col min="8203" max="8203" width="3.7109375" style="522" customWidth="1"/>
    <col min="8204" max="8204" width="12.7109375" style="522" customWidth="1"/>
    <col min="8205" max="8205" width="52.7109375" style="522" customWidth="1"/>
    <col min="8206" max="8209" width="0" style="522" hidden="1" customWidth="1"/>
    <col min="8210" max="8210" width="12.28515625" style="522" customWidth="1"/>
    <col min="8211" max="8211" width="6.42578125" style="522" customWidth="1"/>
    <col min="8212" max="8212" width="12.28515625" style="522" customWidth="1"/>
    <col min="8213" max="8213" width="0" style="522" hidden="1" customWidth="1"/>
    <col min="8214" max="8214" width="3.7109375" style="522" customWidth="1"/>
    <col min="8215" max="8215" width="11.140625" style="522" bestFit="1" customWidth="1"/>
    <col min="8216" max="8217" width="10.5703125" style="522"/>
    <col min="8218" max="8218" width="11.140625" style="522" customWidth="1"/>
    <col min="8219" max="8448" width="10.5703125" style="522"/>
    <col min="8449" max="8456" width="0" style="522" hidden="1" customWidth="1"/>
    <col min="8457" max="8457" width="3.7109375" style="522" customWidth="1"/>
    <col min="8458" max="8458" width="3.85546875" style="522" customWidth="1"/>
    <col min="8459" max="8459" width="3.7109375" style="522" customWidth="1"/>
    <col min="8460" max="8460" width="12.7109375" style="522" customWidth="1"/>
    <col min="8461" max="8461" width="52.7109375" style="522" customWidth="1"/>
    <col min="8462" max="8465" width="0" style="522" hidden="1" customWidth="1"/>
    <col min="8466" max="8466" width="12.28515625" style="522" customWidth="1"/>
    <col min="8467" max="8467" width="6.42578125" style="522" customWidth="1"/>
    <col min="8468" max="8468" width="12.28515625" style="522" customWidth="1"/>
    <col min="8469" max="8469" width="0" style="522" hidden="1" customWidth="1"/>
    <col min="8470" max="8470" width="3.7109375" style="522" customWidth="1"/>
    <col min="8471" max="8471" width="11.140625" style="522" bestFit="1" customWidth="1"/>
    <col min="8472" max="8473" width="10.5703125" style="522"/>
    <col min="8474" max="8474" width="11.140625" style="522" customWidth="1"/>
    <col min="8475" max="8704" width="10.5703125" style="522"/>
    <col min="8705" max="8712" width="0" style="522" hidden="1" customWidth="1"/>
    <col min="8713" max="8713" width="3.7109375" style="522" customWidth="1"/>
    <col min="8714" max="8714" width="3.85546875" style="522" customWidth="1"/>
    <col min="8715" max="8715" width="3.7109375" style="522" customWidth="1"/>
    <col min="8716" max="8716" width="12.7109375" style="522" customWidth="1"/>
    <col min="8717" max="8717" width="52.7109375" style="522" customWidth="1"/>
    <col min="8718" max="8721" width="0" style="522" hidden="1" customWidth="1"/>
    <col min="8722" max="8722" width="12.28515625" style="522" customWidth="1"/>
    <col min="8723" max="8723" width="6.42578125" style="522" customWidth="1"/>
    <col min="8724" max="8724" width="12.28515625" style="522" customWidth="1"/>
    <col min="8725" max="8725" width="0" style="522" hidden="1" customWidth="1"/>
    <col min="8726" max="8726" width="3.7109375" style="522" customWidth="1"/>
    <col min="8727" max="8727" width="11.140625" style="522" bestFit="1" customWidth="1"/>
    <col min="8728" max="8729" width="10.5703125" style="522"/>
    <col min="8730" max="8730" width="11.140625" style="522" customWidth="1"/>
    <col min="8731" max="8960" width="10.5703125" style="522"/>
    <col min="8961" max="8968" width="0" style="522" hidden="1" customWidth="1"/>
    <col min="8969" max="8969" width="3.7109375" style="522" customWidth="1"/>
    <col min="8970" max="8970" width="3.85546875" style="522" customWidth="1"/>
    <col min="8971" max="8971" width="3.7109375" style="522" customWidth="1"/>
    <col min="8972" max="8972" width="12.7109375" style="522" customWidth="1"/>
    <col min="8973" max="8973" width="52.7109375" style="522" customWidth="1"/>
    <col min="8974" max="8977" width="0" style="522" hidden="1" customWidth="1"/>
    <col min="8978" max="8978" width="12.28515625" style="522" customWidth="1"/>
    <col min="8979" max="8979" width="6.42578125" style="522" customWidth="1"/>
    <col min="8980" max="8980" width="12.28515625" style="522" customWidth="1"/>
    <col min="8981" max="8981" width="0" style="522" hidden="1" customWidth="1"/>
    <col min="8982" max="8982" width="3.7109375" style="522" customWidth="1"/>
    <col min="8983" max="8983" width="11.140625" style="522" bestFit="1" customWidth="1"/>
    <col min="8984" max="8985" width="10.5703125" style="522"/>
    <col min="8986" max="8986" width="11.140625" style="522" customWidth="1"/>
    <col min="8987" max="9216" width="10.5703125" style="522"/>
    <col min="9217" max="9224" width="0" style="522" hidden="1" customWidth="1"/>
    <col min="9225" max="9225" width="3.7109375" style="522" customWidth="1"/>
    <col min="9226" max="9226" width="3.85546875" style="522" customWidth="1"/>
    <col min="9227" max="9227" width="3.7109375" style="522" customWidth="1"/>
    <col min="9228" max="9228" width="12.7109375" style="522" customWidth="1"/>
    <col min="9229" max="9229" width="52.7109375" style="522" customWidth="1"/>
    <col min="9230" max="9233" width="0" style="522" hidden="1" customWidth="1"/>
    <col min="9234" max="9234" width="12.28515625" style="522" customWidth="1"/>
    <col min="9235" max="9235" width="6.42578125" style="522" customWidth="1"/>
    <col min="9236" max="9236" width="12.28515625" style="522" customWidth="1"/>
    <col min="9237" max="9237" width="0" style="522" hidden="1" customWidth="1"/>
    <col min="9238" max="9238" width="3.7109375" style="522" customWidth="1"/>
    <col min="9239" max="9239" width="11.140625" style="522" bestFit="1" customWidth="1"/>
    <col min="9240" max="9241" width="10.5703125" style="522"/>
    <col min="9242" max="9242" width="11.140625" style="522" customWidth="1"/>
    <col min="9243" max="9472" width="10.5703125" style="522"/>
    <col min="9473" max="9480" width="0" style="522" hidden="1" customWidth="1"/>
    <col min="9481" max="9481" width="3.7109375" style="522" customWidth="1"/>
    <col min="9482" max="9482" width="3.85546875" style="522" customWidth="1"/>
    <col min="9483" max="9483" width="3.7109375" style="522" customWidth="1"/>
    <col min="9484" max="9484" width="12.7109375" style="522" customWidth="1"/>
    <col min="9485" max="9485" width="52.7109375" style="522" customWidth="1"/>
    <col min="9486" max="9489" width="0" style="522" hidden="1" customWidth="1"/>
    <col min="9490" max="9490" width="12.28515625" style="522" customWidth="1"/>
    <col min="9491" max="9491" width="6.42578125" style="522" customWidth="1"/>
    <col min="9492" max="9492" width="12.28515625" style="522" customWidth="1"/>
    <col min="9493" max="9493" width="0" style="522" hidden="1" customWidth="1"/>
    <col min="9494" max="9494" width="3.7109375" style="522" customWidth="1"/>
    <col min="9495" max="9495" width="11.140625" style="522" bestFit="1" customWidth="1"/>
    <col min="9496" max="9497" width="10.5703125" style="522"/>
    <col min="9498" max="9498" width="11.140625" style="522" customWidth="1"/>
    <col min="9499" max="9728" width="10.5703125" style="522"/>
    <col min="9729" max="9736" width="0" style="522" hidden="1" customWidth="1"/>
    <col min="9737" max="9737" width="3.7109375" style="522" customWidth="1"/>
    <col min="9738" max="9738" width="3.85546875" style="522" customWidth="1"/>
    <col min="9739" max="9739" width="3.7109375" style="522" customWidth="1"/>
    <col min="9740" max="9740" width="12.7109375" style="522" customWidth="1"/>
    <col min="9741" max="9741" width="52.7109375" style="522" customWidth="1"/>
    <col min="9742" max="9745" width="0" style="522" hidden="1" customWidth="1"/>
    <col min="9746" max="9746" width="12.28515625" style="522" customWidth="1"/>
    <col min="9747" max="9747" width="6.42578125" style="522" customWidth="1"/>
    <col min="9748" max="9748" width="12.28515625" style="522" customWidth="1"/>
    <col min="9749" max="9749" width="0" style="522" hidden="1" customWidth="1"/>
    <col min="9750" max="9750" width="3.7109375" style="522" customWidth="1"/>
    <col min="9751" max="9751" width="11.140625" style="522" bestFit="1" customWidth="1"/>
    <col min="9752" max="9753" width="10.5703125" style="522"/>
    <col min="9754" max="9754" width="11.140625" style="522" customWidth="1"/>
    <col min="9755" max="9984" width="10.5703125" style="522"/>
    <col min="9985" max="9992" width="0" style="522" hidden="1" customWidth="1"/>
    <col min="9993" max="9993" width="3.7109375" style="522" customWidth="1"/>
    <col min="9994" max="9994" width="3.85546875" style="522" customWidth="1"/>
    <col min="9995" max="9995" width="3.7109375" style="522" customWidth="1"/>
    <col min="9996" max="9996" width="12.7109375" style="522" customWidth="1"/>
    <col min="9997" max="9997" width="52.7109375" style="522" customWidth="1"/>
    <col min="9998" max="10001" width="0" style="522" hidden="1" customWidth="1"/>
    <col min="10002" max="10002" width="12.28515625" style="522" customWidth="1"/>
    <col min="10003" max="10003" width="6.42578125" style="522" customWidth="1"/>
    <col min="10004" max="10004" width="12.28515625" style="522" customWidth="1"/>
    <col min="10005" max="10005" width="0" style="522" hidden="1" customWidth="1"/>
    <col min="10006" max="10006" width="3.7109375" style="522" customWidth="1"/>
    <col min="10007" max="10007" width="11.140625" style="522" bestFit="1" customWidth="1"/>
    <col min="10008" max="10009" width="10.5703125" style="522"/>
    <col min="10010" max="10010" width="11.140625" style="522" customWidth="1"/>
    <col min="10011" max="10240" width="10.5703125" style="522"/>
    <col min="10241" max="10248" width="0" style="522" hidden="1" customWidth="1"/>
    <col min="10249" max="10249" width="3.7109375" style="522" customWidth="1"/>
    <col min="10250" max="10250" width="3.85546875" style="522" customWidth="1"/>
    <col min="10251" max="10251" width="3.7109375" style="522" customWidth="1"/>
    <col min="10252" max="10252" width="12.7109375" style="522" customWidth="1"/>
    <col min="10253" max="10253" width="52.7109375" style="522" customWidth="1"/>
    <col min="10254" max="10257" width="0" style="522" hidden="1" customWidth="1"/>
    <col min="10258" max="10258" width="12.28515625" style="522" customWidth="1"/>
    <col min="10259" max="10259" width="6.42578125" style="522" customWidth="1"/>
    <col min="10260" max="10260" width="12.28515625" style="522" customWidth="1"/>
    <col min="10261" max="10261" width="0" style="522" hidden="1" customWidth="1"/>
    <col min="10262" max="10262" width="3.7109375" style="522" customWidth="1"/>
    <col min="10263" max="10263" width="11.140625" style="522" bestFit="1" customWidth="1"/>
    <col min="10264" max="10265" width="10.5703125" style="522"/>
    <col min="10266" max="10266" width="11.140625" style="522" customWidth="1"/>
    <col min="10267" max="10496" width="10.5703125" style="522"/>
    <col min="10497" max="10504" width="0" style="522" hidden="1" customWidth="1"/>
    <col min="10505" max="10505" width="3.7109375" style="522" customWidth="1"/>
    <col min="10506" max="10506" width="3.85546875" style="522" customWidth="1"/>
    <col min="10507" max="10507" width="3.7109375" style="522" customWidth="1"/>
    <col min="10508" max="10508" width="12.7109375" style="522" customWidth="1"/>
    <col min="10509" max="10509" width="52.7109375" style="522" customWidth="1"/>
    <col min="10510" max="10513" width="0" style="522" hidden="1" customWidth="1"/>
    <col min="10514" max="10514" width="12.28515625" style="522" customWidth="1"/>
    <col min="10515" max="10515" width="6.42578125" style="522" customWidth="1"/>
    <col min="10516" max="10516" width="12.28515625" style="522" customWidth="1"/>
    <col min="10517" max="10517" width="0" style="522" hidden="1" customWidth="1"/>
    <col min="10518" max="10518" width="3.7109375" style="522" customWidth="1"/>
    <col min="10519" max="10519" width="11.140625" style="522" bestFit="1" customWidth="1"/>
    <col min="10520" max="10521" width="10.5703125" style="522"/>
    <col min="10522" max="10522" width="11.140625" style="522" customWidth="1"/>
    <col min="10523" max="10752" width="10.5703125" style="522"/>
    <col min="10753" max="10760" width="0" style="522" hidden="1" customWidth="1"/>
    <col min="10761" max="10761" width="3.7109375" style="522" customWidth="1"/>
    <col min="10762" max="10762" width="3.85546875" style="522" customWidth="1"/>
    <col min="10763" max="10763" width="3.7109375" style="522" customWidth="1"/>
    <col min="10764" max="10764" width="12.7109375" style="522" customWidth="1"/>
    <col min="10765" max="10765" width="52.7109375" style="522" customWidth="1"/>
    <col min="10766" max="10769" width="0" style="522" hidden="1" customWidth="1"/>
    <col min="10770" max="10770" width="12.28515625" style="522" customWidth="1"/>
    <col min="10771" max="10771" width="6.42578125" style="522" customWidth="1"/>
    <col min="10772" max="10772" width="12.28515625" style="522" customWidth="1"/>
    <col min="10773" max="10773" width="0" style="522" hidden="1" customWidth="1"/>
    <col min="10774" max="10774" width="3.7109375" style="522" customWidth="1"/>
    <col min="10775" max="10775" width="11.140625" style="522" bestFit="1" customWidth="1"/>
    <col min="10776" max="10777" width="10.5703125" style="522"/>
    <col min="10778" max="10778" width="11.140625" style="522" customWidth="1"/>
    <col min="10779" max="11008" width="10.5703125" style="522"/>
    <col min="11009" max="11016" width="0" style="522" hidden="1" customWidth="1"/>
    <col min="11017" max="11017" width="3.7109375" style="522" customWidth="1"/>
    <col min="11018" max="11018" width="3.85546875" style="522" customWidth="1"/>
    <col min="11019" max="11019" width="3.7109375" style="522" customWidth="1"/>
    <col min="11020" max="11020" width="12.7109375" style="522" customWidth="1"/>
    <col min="11021" max="11021" width="52.7109375" style="522" customWidth="1"/>
    <col min="11022" max="11025" width="0" style="522" hidden="1" customWidth="1"/>
    <col min="11026" max="11026" width="12.28515625" style="522" customWidth="1"/>
    <col min="11027" max="11027" width="6.42578125" style="522" customWidth="1"/>
    <col min="11028" max="11028" width="12.28515625" style="522" customWidth="1"/>
    <col min="11029" max="11029" width="0" style="522" hidden="1" customWidth="1"/>
    <col min="11030" max="11030" width="3.7109375" style="522" customWidth="1"/>
    <col min="11031" max="11031" width="11.140625" style="522" bestFit="1" customWidth="1"/>
    <col min="11032" max="11033" width="10.5703125" style="522"/>
    <col min="11034" max="11034" width="11.140625" style="522" customWidth="1"/>
    <col min="11035" max="11264" width="10.5703125" style="522"/>
    <col min="11265" max="11272" width="0" style="522" hidden="1" customWidth="1"/>
    <col min="11273" max="11273" width="3.7109375" style="522" customWidth="1"/>
    <col min="11274" max="11274" width="3.85546875" style="522" customWidth="1"/>
    <col min="11275" max="11275" width="3.7109375" style="522" customWidth="1"/>
    <col min="11276" max="11276" width="12.7109375" style="522" customWidth="1"/>
    <col min="11277" max="11277" width="52.7109375" style="522" customWidth="1"/>
    <col min="11278" max="11281" width="0" style="522" hidden="1" customWidth="1"/>
    <col min="11282" max="11282" width="12.28515625" style="522" customWidth="1"/>
    <col min="11283" max="11283" width="6.42578125" style="522" customWidth="1"/>
    <col min="11284" max="11284" width="12.28515625" style="522" customWidth="1"/>
    <col min="11285" max="11285" width="0" style="522" hidden="1" customWidth="1"/>
    <col min="11286" max="11286" width="3.7109375" style="522" customWidth="1"/>
    <col min="11287" max="11287" width="11.140625" style="522" bestFit="1" customWidth="1"/>
    <col min="11288" max="11289" width="10.5703125" style="522"/>
    <col min="11290" max="11290" width="11.140625" style="522" customWidth="1"/>
    <col min="11291" max="11520" width="10.5703125" style="522"/>
    <col min="11521" max="11528" width="0" style="522" hidden="1" customWidth="1"/>
    <col min="11529" max="11529" width="3.7109375" style="522" customWidth="1"/>
    <col min="11530" max="11530" width="3.85546875" style="522" customWidth="1"/>
    <col min="11531" max="11531" width="3.7109375" style="522" customWidth="1"/>
    <col min="11532" max="11532" width="12.7109375" style="522" customWidth="1"/>
    <col min="11533" max="11533" width="52.7109375" style="522" customWidth="1"/>
    <col min="11534" max="11537" width="0" style="522" hidden="1" customWidth="1"/>
    <col min="11538" max="11538" width="12.28515625" style="522" customWidth="1"/>
    <col min="11539" max="11539" width="6.42578125" style="522" customWidth="1"/>
    <col min="11540" max="11540" width="12.28515625" style="522" customWidth="1"/>
    <col min="11541" max="11541" width="0" style="522" hidden="1" customWidth="1"/>
    <col min="11542" max="11542" width="3.7109375" style="522" customWidth="1"/>
    <col min="11543" max="11543" width="11.140625" style="522" bestFit="1" customWidth="1"/>
    <col min="11544" max="11545" width="10.5703125" style="522"/>
    <col min="11546" max="11546" width="11.140625" style="522" customWidth="1"/>
    <col min="11547" max="11776" width="10.5703125" style="522"/>
    <col min="11777" max="11784" width="0" style="522" hidden="1" customWidth="1"/>
    <col min="11785" max="11785" width="3.7109375" style="522" customWidth="1"/>
    <col min="11786" max="11786" width="3.85546875" style="522" customWidth="1"/>
    <col min="11787" max="11787" width="3.7109375" style="522" customWidth="1"/>
    <col min="11788" max="11788" width="12.7109375" style="522" customWidth="1"/>
    <col min="11789" max="11789" width="52.7109375" style="522" customWidth="1"/>
    <col min="11790" max="11793" width="0" style="522" hidden="1" customWidth="1"/>
    <col min="11794" max="11794" width="12.28515625" style="522" customWidth="1"/>
    <col min="11795" max="11795" width="6.42578125" style="522" customWidth="1"/>
    <col min="11796" max="11796" width="12.28515625" style="522" customWidth="1"/>
    <col min="11797" max="11797" width="0" style="522" hidden="1" customWidth="1"/>
    <col min="11798" max="11798" width="3.7109375" style="522" customWidth="1"/>
    <col min="11799" max="11799" width="11.140625" style="522" bestFit="1" customWidth="1"/>
    <col min="11800" max="11801" width="10.5703125" style="522"/>
    <col min="11802" max="11802" width="11.140625" style="522" customWidth="1"/>
    <col min="11803" max="12032" width="10.5703125" style="522"/>
    <col min="12033" max="12040" width="0" style="522" hidden="1" customWidth="1"/>
    <col min="12041" max="12041" width="3.7109375" style="522" customWidth="1"/>
    <col min="12042" max="12042" width="3.85546875" style="522" customWidth="1"/>
    <col min="12043" max="12043" width="3.7109375" style="522" customWidth="1"/>
    <col min="12044" max="12044" width="12.7109375" style="522" customWidth="1"/>
    <col min="12045" max="12045" width="52.7109375" style="522" customWidth="1"/>
    <col min="12046" max="12049" width="0" style="522" hidden="1" customWidth="1"/>
    <col min="12050" max="12050" width="12.28515625" style="522" customWidth="1"/>
    <col min="12051" max="12051" width="6.42578125" style="522" customWidth="1"/>
    <col min="12052" max="12052" width="12.28515625" style="522" customWidth="1"/>
    <col min="12053" max="12053" width="0" style="522" hidden="1" customWidth="1"/>
    <col min="12054" max="12054" width="3.7109375" style="522" customWidth="1"/>
    <col min="12055" max="12055" width="11.140625" style="522" bestFit="1" customWidth="1"/>
    <col min="12056" max="12057" width="10.5703125" style="522"/>
    <col min="12058" max="12058" width="11.140625" style="522" customWidth="1"/>
    <col min="12059" max="12288" width="10.5703125" style="522"/>
    <col min="12289" max="12296" width="0" style="522" hidden="1" customWidth="1"/>
    <col min="12297" max="12297" width="3.7109375" style="522" customWidth="1"/>
    <col min="12298" max="12298" width="3.85546875" style="522" customWidth="1"/>
    <col min="12299" max="12299" width="3.7109375" style="522" customWidth="1"/>
    <col min="12300" max="12300" width="12.7109375" style="522" customWidth="1"/>
    <col min="12301" max="12301" width="52.7109375" style="522" customWidth="1"/>
    <col min="12302" max="12305" width="0" style="522" hidden="1" customWidth="1"/>
    <col min="12306" max="12306" width="12.28515625" style="522" customWidth="1"/>
    <col min="12307" max="12307" width="6.42578125" style="522" customWidth="1"/>
    <col min="12308" max="12308" width="12.28515625" style="522" customWidth="1"/>
    <col min="12309" max="12309" width="0" style="522" hidden="1" customWidth="1"/>
    <col min="12310" max="12310" width="3.7109375" style="522" customWidth="1"/>
    <col min="12311" max="12311" width="11.140625" style="522" bestFit="1" customWidth="1"/>
    <col min="12312" max="12313" width="10.5703125" style="522"/>
    <col min="12314" max="12314" width="11.140625" style="522" customWidth="1"/>
    <col min="12315" max="12544" width="10.5703125" style="522"/>
    <col min="12545" max="12552" width="0" style="522" hidden="1" customWidth="1"/>
    <col min="12553" max="12553" width="3.7109375" style="522" customWidth="1"/>
    <col min="12554" max="12554" width="3.85546875" style="522" customWidth="1"/>
    <col min="12555" max="12555" width="3.7109375" style="522" customWidth="1"/>
    <col min="12556" max="12556" width="12.7109375" style="522" customWidth="1"/>
    <col min="12557" max="12557" width="52.7109375" style="522" customWidth="1"/>
    <col min="12558" max="12561" width="0" style="522" hidden="1" customWidth="1"/>
    <col min="12562" max="12562" width="12.28515625" style="522" customWidth="1"/>
    <col min="12563" max="12563" width="6.42578125" style="522" customWidth="1"/>
    <col min="12564" max="12564" width="12.28515625" style="522" customWidth="1"/>
    <col min="12565" max="12565" width="0" style="522" hidden="1" customWidth="1"/>
    <col min="12566" max="12566" width="3.7109375" style="522" customWidth="1"/>
    <col min="12567" max="12567" width="11.140625" style="522" bestFit="1" customWidth="1"/>
    <col min="12568" max="12569" width="10.5703125" style="522"/>
    <col min="12570" max="12570" width="11.140625" style="522" customWidth="1"/>
    <col min="12571" max="12800" width="10.5703125" style="522"/>
    <col min="12801" max="12808" width="0" style="522" hidden="1" customWidth="1"/>
    <col min="12809" max="12809" width="3.7109375" style="522" customWidth="1"/>
    <col min="12810" max="12810" width="3.85546875" style="522" customWidth="1"/>
    <col min="12811" max="12811" width="3.7109375" style="522" customWidth="1"/>
    <col min="12812" max="12812" width="12.7109375" style="522" customWidth="1"/>
    <col min="12813" max="12813" width="52.7109375" style="522" customWidth="1"/>
    <col min="12814" max="12817" width="0" style="522" hidden="1" customWidth="1"/>
    <col min="12818" max="12818" width="12.28515625" style="522" customWidth="1"/>
    <col min="12819" max="12819" width="6.42578125" style="522" customWidth="1"/>
    <col min="12820" max="12820" width="12.28515625" style="522" customWidth="1"/>
    <col min="12821" max="12821" width="0" style="522" hidden="1" customWidth="1"/>
    <col min="12822" max="12822" width="3.7109375" style="522" customWidth="1"/>
    <col min="12823" max="12823" width="11.140625" style="522" bestFit="1" customWidth="1"/>
    <col min="12824" max="12825" width="10.5703125" style="522"/>
    <col min="12826" max="12826" width="11.140625" style="522" customWidth="1"/>
    <col min="12827" max="13056" width="10.5703125" style="522"/>
    <col min="13057" max="13064" width="0" style="522" hidden="1" customWidth="1"/>
    <col min="13065" max="13065" width="3.7109375" style="522" customWidth="1"/>
    <col min="13066" max="13066" width="3.85546875" style="522" customWidth="1"/>
    <col min="13067" max="13067" width="3.7109375" style="522" customWidth="1"/>
    <col min="13068" max="13068" width="12.7109375" style="522" customWidth="1"/>
    <col min="13069" max="13069" width="52.7109375" style="522" customWidth="1"/>
    <col min="13070" max="13073" width="0" style="522" hidden="1" customWidth="1"/>
    <col min="13074" max="13074" width="12.28515625" style="522" customWidth="1"/>
    <col min="13075" max="13075" width="6.42578125" style="522" customWidth="1"/>
    <col min="13076" max="13076" width="12.28515625" style="522" customWidth="1"/>
    <col min="13077" max="13077" width="0" style="522" hidden="1" customWidth="1"/>
    <col min="13078" max="13078" width="3.7109375" style="522" customWidth="1"/>
    <col min="13079" max="13079" width="11.140625" style="522" bestFit="1" customWidth="1"/>
    <col min="13080" max="13081" width="10.5703125" style="522"/>
    <col min="13082" max="13082" width="11.140625" style="522" customWidth="1"/>
    <col min="13083" max="13312" width="10.5703125" style="522"/>
    <col min="13313" max="13320" width="0" style="522" hidden="1" customWidth="1"/>
    <col min="13321" max="13321" width="3.7109375" style="522" customWidth="1"/>
    <col min="13322" max="13322" width="3.85546875" style="522" customWidth="1"/>
    <col min="13323" max="13323" width="3.7109375" style="522" customWidth="1"/>
    <col min="13324" max="13324" width="12.7109375" style="522" customWidth="1"/>
    <col min="13325" max="13325" width="52.7109375" style="522" customWidth="1"/>
    <col min="13326" max="13329" width="0" style="522" hidden="1" customWidth="1"/>
    <col min="13330" max="13330" width="12.28515625" style="522" customWidth="1"/>
    <col min="13331" max="13331" width="6.42578125" style="522" customWidth="1"/>
    <col min="13332" max="13332" width="12.28515625" style="522" customWidth="1"/>
    <col min="13333" max="13333" width="0" style="522" hidden="1" customWidth="1"/>
    <col min="13334" max="13334" width="3.7109375" style="522" customWidth="1"/>
    <col min="13335" max="13335" width="11.140625" style="522" bestFit="1" customWidth="1"/>
    <col min="13336" max="13337" width="10.5703125" style="522"/>
    <col min="13338" max="13338" width="11.140625" style="522" customWidth="1"/>
    <col min="13339" max="13568" width="10.5703125" style="522"/>
    <col min="13569" max="13576" width="0" style="522" hidden="1" customWidth="1"/>
    <col min="13577" max="13577" width="3.7109375" style="522" customWidth="1"/>
    <col min="13578" max="13578" width="3.85546875" style="522" customWidth="1"/>
    <col min="13579" max="13579" width="3.7109375" style="522" customWidth="1"/>
    <col min="13580" max="13580" width="12.7109375" style="522" customWidth="1"/>
    <col min="13581" max="13581" width="52.7109375" style="522" customWidth="1"/>
    <col min="13582" max="13585" width="0" style="522" hidden="1" customWidth="1"/>
    <col min="13586" max="13586" width="12.28515625" style="522" customWidth="1"/>
    <col min="13587" max="13587" width="6.42578125" style="522" customWidth="1"/>
    <col min="13588" max="13588" width="12.28515625" style="522" customWidth="1"/>
    <col min="13589" max="13589" width="0" style="522" hidden="1" customWidth="1"/>
    <col min="13590" max="13590" width="3.7109375" style="522" customWidth="1"/>
    <col min="13591" max="13591" width="11.140625" style="522" bestFit="1" customWidth="1"/>
    <col min="13592" max="13593" width="10.5703125" style="522"/>
    <col min="13594" max="13594" width="11.140625" style="522" customWidth="1"/>
    <col min="13595" max="13824" width="10.5703125" style="522"/>
    <col min="13825" max="13832" width="0" style="522" hidden="1" customWidth="1"/>
    <col min="13833" max="13833" width="3.7109375" style="522" customWidth="1"/>
    <col min="13834" max="13834" width="3.85546875" style="522" customWidth="1"/>
    <col min="13835" max="13835" width="3.7109375" style="522" customWidth="1"/>
    <col min="13836" max="13836" width="12.7109375" style="522" customWidth="1"/>
    <col min="13837" max="13837" width="52.7109375" style="522" customWidth="1"/>
    <col min="13838" max="13841" width="0" style="522" hidden="1" customWidth="1"/>
    <col min="13842" max="13842" width="12.28515625" style="522" customWidth="1"/>
    <col min="13843" max="13843" width="6.42578125" style="522" customWidth="1"/>
    <col min="13844" max="13844" width="12.28515625" style="522" customWidth="1"/>
    <col min="13845" max="13845" width="0" style="522" hidden="1" customWidth="1"/>
    <col min="13846" max="13846" width="3.7109375" style="522" customWidth="1"/>
    <col min="13847" max="13847" width="11.140625" style="522" bestFit="1" customWidth="1"/>
    <col min="13848" max="13849" width="10.5703125" style="522"/>
    <col min="13850" max="13850" width="11.140625" style="522" customWidth="1"/>
    <col min="13851" max="14080" width="10.5703125" style="522"/>
    <col min="14081" max="14088" width="0" style="522" hidden="1" customWidth="1"/>
    <col min="14089" max="14089" width="3.7109375" style="522" customWidth="1"/>
    <col min="14090" max="14090" width="3.85546875" style="522" customWidth="1"/>
    <col min="14091" max="14091" width="3.7109375" style="522" customWidth="1"/>
    <col min="14092" max="14092" width="12.7109375" style="522" customWidth="1"/>
    <col min="14093" max="14093" width="52.7109375" style="522" customWidth="1"/>
    <col min="14094" max="14097" width="0" style="522" hidden="1" customWidth="1"/>
    <col min="14098" max="14098" width="12.28515625" style="522" customWidth="1"/>
    <col min="14099" max="14099" width="6.42578125" style="522" customWidth="1"/>
    <col min="14100" max="14100" width="12.28515625" style="522" customWidth="1"/>
    <col min="14101" max="14101" width="0" style="522" hidden="1" customWidth="1"/>
    <col min="14102" max="14102" width="3.7109375" style="522" customWidth="1"/>
    <col min="14103" max="14103" width="11.140625" style="522" bestFit="1" customWidth="1"/>
    <col min="14104" max="14105" width="10.5703125" style="522"/>
    <col min="14106" max="14106" width="11.140625" style="522" customWidth="1"/>
    <col min="14107" max="14336" width="10.5703125" style="522"/>
    <col min="14337" max="14344" width="0" style="522" hidden="1" customWidth="1"/>
    <col min="14345" max="14345" width="3.7109375" style="522" customWidth="1"/>
    <col min="14346" max="14346" width="3.85546875" style="522" customWidth="1"/>
    <col min="14347" max="14347" width="3.7109375" style="522" customWidth="1"/>
    <col min="14348" max="14348" width="12.7109375" style="522" customWidth="1"/>
    <col min="14349" max="14349" width="52.7109375" style="522" customWidth="1"/>
    <col min="14350" max="14353" width="0" style="522" hidden="1" customWidth="1"/>
    <col min="14354" max="14354" width="12.28515625" style="522" customWidth="1"/>
    <col min="14355" max="14355" width="6.42578125" style="522" customWidth="1"/>
    <col min="14356" max="14356" width="12.28515625" style="522" customWidth="1"/>
    <col min="14357" max="14357" width="0" style="522" hidden="1" customWidth="1"/>
    <col min="14358" max="14358" width="3.7109375" style="522" customWidth="1"/>
    <col min="14359" max="14359" width="11.140625" style="522" bestFit="1" customWidth="1"/>
    <col min="14360" max="14361" width="10.5703125" style="522"/>
    <col min="14362" max="14362" width="11.140625" style="522" customWidth="1"/>
    <col min="14363" max="14592" width="10.5703125" style="522"/>
    <col min="14593" max="14600" width="0" style="522" hidden="1" customWidth="1"/>
    <col min="14601" max="14601" width="3.7109375" style="522" customWidth="1"/>
    <col min="14602" max="14602" width="3.85546875" style="522" customWidth="1"/>
    <col min="14603" max="14603" width="3.7109375" style="522" customWidth="1"/>
    <col min="14604" max="14604" width="12.7109375" style="522" customWidth="1"/>
    <col min="14605" max="14605" width="52.7109375" style="522" customWidth="1"/>
    <col min="14606" max="14609" width="0" style="522" hidden="1" customWidth="1"/>
    <col min="14610" max="14610" width="12.28515625" style="522" customWidth="1"/>
    <col min="14611" max="14611" width="6.42578125" style="522" customWidth="1"/>
    <col min="14612" max="14612" width="12.28515625" style="522" customWidth="1"/>
    <col min="14613" max="14613" width="0" style="522" hidden="1" customWidth="1"/>
    <col min="14614" max="14614" width="3.7109375" style="522" customWidth="1"/>
    <col min="14615" max="14615" width="11.140625" style="522" bestFit="1" customWidth="1"/>
    <col min="14616" max="14617" width="10.5703125" style="522"/>
    <col min="14618" max="14618" width="11.140625" style="522" customWidth="1"/>
    <col min="14619" max="14848" width="10.5703125" style="522"/>
    <col min="14849" max="14856" width="0" style="522" hidden="1" customWidth="1"/>
    <col min="14857" max="14857" width="3.7109375" style="522" customWidth="1"/>
    <col min="14858" max="14858" width="3.85546875" style="522" customWidth="1"/>
    <col min="14859" max="14859" width="3.7109375" style="522" customWidth="1"/>
    <col min="14860" max="14860" width="12.7109375" style="522" customWidth="1"/>
    <col min="14861" max="14861" width="52.7109375" style="522" customWidth="1"/>
    <col min="14862" max="14865" width="0" style="522" hidden="1" customWidth="1"/>
    <col min="14866" max="14866" width="12.28515625" style="522" customWidth="1"/>
    <col min="14867" max="14867" width="6.42578125" style="522" customWidth="1"/>
    <col min="14868" max="14868" width="12.28515625" style="522" customWidth="1"/>
    <col min="14869" max="14869" width="0" style="522" hidden="1" customWidth="1"/>
    <col min="14870" max="14870" width="3.7109375" style="522" customWidth="1"/>
    <col min="14871" max="14871" width="11.140625" style="522" bestFit="1" customWidth="1"/>
    <col min="14872" max="14873" width="10.5703125" style="522"/>
    <col min="14874" max="14874" width="11.140625" style="522" customWidth="1"/>
    <col min="14875" max="15104" width="10.5703125" style="522"/>
    <col min="15105" max="15112" width="0" style="522" hidden="1" customWidth="1"/>
    <col min="15113" max="15113" width="3.7109375" style="522" customWidth="1"/>
    <col min="15114" max="15114" width="3.85546875" style="522" customWidth="1"/>
    <col min="15115" max="15115" width="3.7109375" style="522" customWidth="1"/>
    <col min="15116" max="15116" width="12.7109375" style="522" customWidth="1"/>
    <col min="15117" max="15117" width="52.7109375" style="522" customWidth="1"/>
    <col min="15118" max="15121" width="0" style="522" hidden="1" customWidth="1"/>
    <col min="15122" max="15122" width="12.28515625" style="522" customWidth="1"/>
    <col min="15123" max="15123" width="6.42578125" style="522" customWidth="1"/>
    <col min="15124" max="15124" width="12.28515625" style="522" customWidth="1"/>
    <col min="15125" max="15125" width="0" style="522" hidden="1" customWidth="1"/>
    <col min="15126" max="15126" width="3.7109375" style="522" customWidth="1"/>
    <col min="15127" max="15127" width="11.140625" style="522" bestFit="1" customWidth="1"/>
    <col min="15128" max="15129" width="10.5703125" style="522"/>
    <col min="15130" max="15130" width="11.140625" style="522" customWidth="1"/>
    <col min="15131" max="15360" width="10.5703125" style="522"/>
    <col min="15361" max="15368" width="0" style="522" hidden="1" customWidth="1"/>
    <col min="15369" max="15369" width="3.7109375" style="522" customWidth="1"/>
    <col min="15370" max="15370" width="3.85546875" style="522" customWidth="1"/>
    <col min="15371" max="15371" width="3.7109375" style="522" customWidth="1"/>
    <col min="15372" max="15372" width="12.7109375" style="522" customWidth="1"/>
    <col min="15373" max="15373" width="52.7109375" style="522" customWidth="1"/>
    <col min="15374" max="15377" width="0" style="522" hidden="1" customWidth="1"/>
    <col min="15378" max="15378" width="12.28515625" style="522" customWidth="1"/>
    <col min="15379" max="15379" width="6.42578125" style="522" customWidth="1"/>
    <col min="15380" max="15380" width="12.28515625" style="522" customWidth="1"/>
    <col min="15381" max="15381" width="0" style="522" hidden="1" customWidth="1"/>
    <col min="15382" max="15382" width="3.7109375" style="522" customWidth="1"/>
    <col min="15383" max="15383" width="11.140625" style="522" bestFit="1" customWidth="1"/>
    <col min="15384" max="15385" width="10.5703125" style="522"/>
    <col min="15386" max="15386" width="11.140625" style="522" customWidth="1"/>
    <col min="15387" max="15616" width="10.5703125" style="522"/>
    <col min="15617" max="15624" width="0" style="522" hidden="1" customWidth="1"/>
    <col min="15625" max="15625" width="3.7109375" style="522" customWidth="1"/>
    <col min="15626" max="15626" width="3.85546875" style="522" customWidth="1"/>
    <col min="15627" max="15627" width="3.7109375" style="522" customWidth="1"/>
    <col min="15628" max="15628" width="12.7109375" style="522" customWidth="1"/>
    <col min="15629" max="15629" width="52.7109375" style="522" customWidth="1"/>
    <col min="15630" max="15633" width="0" style="522" hidden="1" customWidth="1"/>
    <col min="15634" max="15634" width="12.28515625" style="522" customWidth="1"/>
    <col min="15635" max="15635" width="6.42578125" style="522" customWidth="1"/>
    <col min="15636" max="15636" width="12.28515625" style="522" customWidth="1"/>
    <col min="15637" max="15637" width="0" style="522" hidden="1" customWidth="1"/>
    <col min="15638" max="15638" width="3.7109375" style="522" customWidth="1"/>
    <col min="15639" max="15639" width="11.140625" style="522" bestFit="1" customWidth="1"/>
    <col min="15640" max="15641" width="10.5703125" style="522"/>
    <col min="15642" max="15642" width="11.140625" style="522" customWidth="1"/>
    <col min="15643" max="15872" width="10.5703125" style="522"/>
    <col min="15873" max="15880" width="0" style="522" hidden="1" customWidth="1"/>
    <col min="15881" max="15881" width="3.7109375" style="522" customWidth="1"/>
    <col min="15882" max="15882" width="3.85546875" style="522" customWidth="1"/>
    <col min="15883" max="15883" width="3.7109375" style="522" customWidth="1"/>
    <col min="15884" max="15884" width="12.7109375" style="522" customWidth="1"/>
    <col min="15885" max="15885" width="52.7109375" style="522" customWidth="1"/>
    <col min="15886" max="15889" width="0" style="522" hidden="1" customWidth="1"/>
    <col min="15890" max="15890" width="12.28515625" style="522" customWidth="1"/>
    <col min="15891" max="15891" width="6.42578125" style="522" customWidth="1"/>
    <col min="15892" max="15892" width="12.28515625" style="522" customWidth="1"/>
    <col min="15893" max="15893" width="0" style="522" hidden="1" customWidth="1"/>
    <col min="15894" max="15894" width="3.7109375" style="522" customWidth="1"/>
    <col min="15895" max="15895" width="11.140625" style="522" bestFit="1" customWidth="1"/>
    <col min="15896" max="15897" width="10.5703125" style="522"/>
    <col min="15898" max="15898" width="11.140625" style="522" customWidth="1"/>
    <col min="15899" max="16128" width="10.5703125" style="522"/>
    <col min="16129" max="16136" width="0" style="522" hidden="1" customWidth="1"/>
    <col min="16137" max="16137" width="3.7109375" style="522" customWidth="1"/>
    <col min="16138" max="16138" width="3.85546875" style="522" customWidth="1"/>
    <col min="16139" max="16139" width="3.7109375" style="522" customWidth="1"/>
    <col min="16140" max="16140" width="12.7109375" style="522" customWidth="1"/>
    <col min="16141" max="16141" width="52.7109375" style="522" customWidth="1"/>
    <col min="16142" max="16145" width="0" style="522" hidden="1" customWidth="1"/>
    <col min="16146" max="16146" width="12.28515625" style="522" customWidth="1"/>
    <col min="16147" max="16147" width="6.42578125" style="522" customWidth="1"/>
    <col min="16148" max="16148" width="12.28515625" style="522" customWidth="1"/>
    <col min="16149" max="16149" width="0" style="522" hidden="1" customWidth="1"/>
    <col min="16150" max="16150" width="3.7109375" style="522" customWidth="1"/>
    <col min="16151" max="16151" width="11.140625" style="522" bestFit="1" customWidth="1"/>
    <col min="16152" max="16153" width="10.5703125" style="522"/>
    <col min="16154" max="16154" width="11.140625" style="522" customWidth="1"/>
    <col min="16155" max="16384" width="10.5703125" style="522"/>
  </cols>
  <sheetData>
    <row r="1" spans="1:34" hidden="1">
      <c r="Q1" s="582"/>
      <c r="R1" s="582"/>
    </row>
    <row r="2" spans="1:34" hidden="1">
      <c r="U2" s="582"/>
    </row>
    <row r="3" spans="1:34" hidden="1"/>
    <row r="4" spans="1:34" ht="3" customHeight="1">
      <c r="J4" s="528"/>
      <c r="K4" s="528"/>
      <c r="L4" s="523"/>
      <c r="M4" s="523"/>
      <c r="N4" s="523"/>
      <c r="O4" s="531"/>
      <c r="P4" s="531"/>
      <c r="Q4" s="531"/>
      <c r="R4" s="531"/>
      <c r="S4" s="531"/>
      <c r="T4" s="531"/>
      <c r="U4" s="531"/>
    </row>
    <row r="5" spans="1:34" ht="22.5" customHeight="1">
      <c r="J5" s="528"/>
      <c r="K5" s="528"/>
      <c r="L5" s="1231" t="s">
        <v>630</v>
      </c>
      <c r="M5" s="1231"/>
      <c r="N5" s="1231"/>
      <c r="O5" s="1231"/>
      <c r="P5" s="1231"/>
      <c r="Q5" s="1231"/>
      <c r="R5" s="1231"/>
      <c r="S5" s="1231"/>
      <c r="T5" s="1231"/>
      <c r="U5" s="663"/>
    </row>
    <row r="6" spans="1:34" ht="3" customHeight="1">
      <c r="J6" s="528"/>
      <c r="K6" s="528"/>
      <c r="L6" s="523"/>
      <c r="M6" s="523"/>
      <c r="N6" s="523"/>
      <c r="O6" s="527"/>
      <c r="P6" s="527"/>
      <c r="Q6" s="527"/>
      <c r="R6" s="527"/>
      <c r="S6" s="527"/>
      <c r="T6" s="527"/>
      <c r="U6" s="527"/>
      <c r="V6" s="531"/>
    </row>
    <row r="7" spans="1:34" s="798" customFormat="1" ht="22.5">
      <c r="A7" s="807"/>
      <c r="B7" s="807"/>
      <c r="C7" s="807"/>
      <c r="D7" s="807"/>
      <c r="E7" s="807"/>
      <c r="F7" s="807"/>
      <c r="G7" s="806"/>
      <c r="H7" s="806"/>
      <c r="I7" s="686"/>
      <c r="J7" s="685"/>
      <c r="K7" s="685"/>
      <c r="L7" s="753"/>
      <c r="M7" s="616" t="s">
        <v>742</v>
      </c>
      <c r="N7" s="753"/>
      <c r="O7" s="1240" t="s">
        <v>84</v>
      </c>
      <c r="P7" s="1240"/>
      <c r="Q7" s="754"/>
      <c r="R7" s="754"/>
      <c r="S7" s="754"/>
      <c r="T7" s="754"/>
      <c r="U7" s="766"/>
      <c r="V7" s="803"/>
      <c r="X7" s="807"/>
      <c r="Y7" s="807"/>
      <c r="Z7" s="807"/>
      <c r="AA7" s="807"/>
      <c r="AB7" s="807"/>
      <c r="AC7" s="807"/>
      <c r="AD7" s="807"/>
      <c r="AE7" s="807"/>
      <c r="AF7" s="807"/>
      <c r="AG7" s="807"/>
      <c r="AH7" s="807"/>
    </row>
    <row r="8" spans="1:34" s="827" customFormat="1" ht="5.25">
      <c r="A8" s="807"/>
      <c r="B8" s="807"/>
      <c r="C8" s="807"/>
      <c r="D8" s="807"/>
      <c r="E8" s="807"/>
      <c r="F8" s="807"/>
      <c r="G8" s="806"/>
      <c r="H8" s="806"/>
      <c r="I8" s="793"/>
      <c r="J8" s="794"/>
      <c r="K8" s="794"/>
      <c r="L8" s="795"/>
      <c r="M8" s="795"/>
      <c r="N8" s="795"/>
      <c r="O8" s="830"/>
      <c r="P8" s="830"/>
      <c r="Q8" s="830"/>
      <c r="R8" s="830"/>
      <c r="S8" s="830"/>
      <c r="T8" s="830"/>
      <c r="U8" s="831"/>
      <c r="V8" s="832"/>
      <c r="X8" s="807"/>
      <c r="Y8" s="807"/>
      <c r="Z8" s="807"/>
      <c r="AA8" s="807"/>
      <c r="AB8" s="807"/>
      <c r="AC8" s="807"/>
      <c r="AD8" s="807"/>
      <c r="AE8" s="807"/>
      <c r="AF8" s="807"/>
      <c r="AG8" s="807"/>
      <c r="AH8" s="807"/>
    </row>
    <row r="9" spans="1:34" s="569" customFormat="1" ht="22.5">
      <c r="A9" s="589"/>
      <c r="B9" s="589"/>
      <c r="C9" s="589"/>
      <c r="D9" s="589"/>
      <c r="E9" s="589"/>
      <c r="F9" s="589"/>
      <c r="G9" s="589"/>
      <c r="H9" s="589"/>
      <c r="L9" s="498"/>
      <c r="M9" s="616" t="s">
        <v>501</v>
      </c>
      <c r="N9" s="665"/>
      <c r="O9" s="1208" t="str">
        <f>IF(NameOrPr_ch="",IF(NameOrPr="","",NameOrPr),NameOrPr_ch)</f>
        <v>Региональная служба по тарифам Ростовской области</v>
      </c>
      <c r="P9" s="1208"/>
      <c r="Q9" s="1208"/>
      <c r="R9" s="1208"/>
      <c r="S9" s="1208"/>
      <c r="T9" s="1208"/>
      <c r="U9" s="581"/>
      <c r="V9" s="581"/>
      <c r="W9" s="518"/>
      <c r="X9" s="589"/>
      <c r="Y9" s="589"/>
      <c r="Z9" s="589"/>
      <c r="AA9" s="589"/>
      <c r="AB9" s="589"/>
      <c r="AC9" s="589"/>
      <c r="AD9" s="589"/>
      <c r="AE9" s="589"/>
      <c r="AF9" s="589"/>
      <c r="AG9" s="589"/>
      <c r="AH9" s="589"/>
    </row>
    <row r="10" spans="1:34" s="569" customFormat="1" ht="18.75">
      <c r="A10" s="589"/>
      <c r="B10" s="589"/>
      <c r="C10" s="589"/>
      <c r="D10" s="589"/>
      <c r="E10" s="589"/>
      <c r="F10" s="589"/>
      <c r="G10" s="589"/>
      <c r="H10" s="589"/>
      <c r="L10" s="498"/>
      <c r="M10" s="616" t="s">
        <v>595</v>
      </c>
      <c r="N10" s="665"/>
      <c r="O10" s="1208" t="str">
        <f>IF(datePr_ch="",IF(datePr="","",datePr),datePr_ch)</f>
        <v>18.12.2020</v>
      </c>
      <c r="P10" s="1208"/>
      <c r="Q10" s="1208"/>
      <c r="R10" s="1208"/>
      <c r="S10" s="1208"/>
      <c r="T10" s="1208"/>
      <c r="U10" s="581"/>
      <c r="V10" s="581"/>
      <c r="W10" s="518"/>
      <c r="X10" s="589"/>
      <c r="Y10" s="589"/>
      <c r="Z10" s="589"/>
      <c r="AA10" s="589"/>
      <c r="AB10" s="589"/>
      <c r="AC10" s="589"/>
      <c r="AD10" s="589"/>
      <c r="AE10" s="589"/>
      <c r="AF10" s="589"/>
      <c r="AG10" s="589"/>
      <c r="AH10" s="589"/>
    </row>
    <row r="11" spans="1:34" s="569" customFormat="1" ht="18.75">
      <c r="A11" s="589"/>
      <c r="B11" s="589"/>
      <c r="C11" s="589"/>
      <c r="D11" s="589"/>
      <c r="E11" s="589"/>
      <c r="F11" s="589"/>
      <c r="G11" s="589"/>
      <c r="H11" s="589"/>
      <c r="L11" s="551"/>
      <c r="M11" s="616" t="s">
        <v>594</v>
      </c>
      <c r="N11" s="665"/>
      <c r="O11" s="1208" t="str">
        <f>IF(numberPr_ch="",IF(numberPr="","",numberPr),numberPr_ch)</f>
        <v>54/6</v>
      </c>
      <c r="P11" s="1208"/>
      <c r="Q11" s="1208"/>
      <c r="R11" s="1208"/>
      <c r="S11" s="1208"/>
      <c r="T11" s="1208"/>
      <c r="U11" s="581"/>
      <c r="V11" s="581"/>
      <c r="W11" s="518"/>
      <c r="X11" s="589"/>
      <c r="Y11" s="589"/>
      <c r="Z11" s="589"/>
      <c r="AA11" s="589"/>
      <c r="AB11" s="589"/>
      <c r="AC11" s="589"/>
      <c r="AD11" s="589"/>
      <c r="AE11" s="589"/>
      <c r="AF11" s="589"/>
      <c r="AG11" s="589"/>
      <c r="AH11" s="589"/>
    </row>
    <row r="12" spans="1:34" s="569" customFormat="1" ht="18.75">
      <c r="A12" s="589"/>
      <c r="B12" s="589"/>
      <c r="C12" s="589"/>
      <c r="D12" s="589"/>
      <c r="E12" s="589"/>
      <c r="F12" s="589"/>
      <c r="G12" s="589"/>
      <c r="H12" s="589"/>
      <c r="L12" s="551"/>
      <c r="M12" s="616" t="s">
        <v>500</v>
      </c>
      <c r="N12" s="665"/>
      <c r="O12" s="1208" t="str">
        <f>IF(IstPub_ch="",IF(IstPub="","",IstPub),IstPub_ch)</f>
        <v>www.rst.donland.ru</v>
      </c>
      <c r="P12" s="1208"/>
      <c r="Q12" s="1208"/>
      <c r="R12" s="1208"/>
      <c r="S12" s="1208"/>
      <c r="T12" s="1208"/>
      <c r="U12" s="581"/>
      <c r="V12" s="581"/>
      <c r="W12" s="518"/>
      <c r="X12" s="589"/>
      <c r="Y12" s="589"/>
      <c r="Z12" s="589"/>
      <c r="AA12" s="589"/>
      <c r="AB12" s="589"/>
      <c r="AC12" s="589"/>
      <c r="AD12" s="589"/>
      <c r="AE12" s="589"/>
      <c r="AF12" s="589"/>
      <c r="AG12" s="589"/>
      <c r="AH12" s="589"/>
    </row>
    <row r="13" spans="1:34" s="569" customFormat="1" ht="11.25" hidden="1">
      <c r="A13" s="589"/>
      <c r="B13" s="589"/>
      <c r="C13" s="589"/>
      <c r="D13" s="589"/>
      <c r="E13" s="589"/>
      <c r="F13" s="589"/>
      <c r="G13" s="589"/>
      <c r="H13" s="589"/>
      <c r="L13" s="1232"/>
      <c r="M13" s="1232"/>
      <c r="N13" s="565"/>
      <c r="O13" s="581"/>
      <c r="P13" s="581"/>
      <c r="Q13" s="581"/>
      <c r="R13" s="581"/>
      <c r="S13" s="581"/>
      <c r="T13" s="581"/>
      <c r="U13" s="587" t="s">
        <v>372</v>
      </c>
      <c r="X13" s="589"/>
      <c r="Y13" s="589"/>
      <c r="Z13" s="589"/>
      <c r="AA13" s="589"/>
      <c r="AB13" s="589"/>
      <c r="AC13" s="589"/>
      <c r="AD13" s="589"/>
      <c r="AE13" s="589"/>
      <c r="AF13" s="589"/>
      <c r="AG13" s="589"/>
      <c r="AH13" s="589"/>
    </row>
    <row r="14" spans="1:34">
      <c r="J14" s="528"/>
      <c r="K14" s="528"/>
      <c r="L14" s="523"/>
      <c r="M14" s="523"/>
      <c r="N14" s="501"/>
      <c r="O14" s="1209"/>
      <c r="P14" s="1209"/>
      <c r="Q14" s="1209"/>
      <c r="R14" s="1209"/>
      <c r="S14" s="1209"/>
      <c r="T14" s="1209"/>
      <c r="U14" s="1209"/>
    </row>
    <row r="15" spans="1:34">
      <c r="J15" s="528"/>
      <c r="K15" s="528"/>
      <c r="L15" s="1151" t="s">
        <v>453</v>
      </c>
      <c r="M15" s="1151"/>
      <c r="N15" s="1151"/>
      <c r="O15" s="1151"/>
      <c r="P15" s="1151"/>
      <c r="Q15" s="1151"/>
      <c r="R15" s="1151"/>
      <c r="S15" s="1151"/>
      <c r="T15" s="1151"/>
      <c r="U15" s="1151"/>
      <c r="V15" s="1151"/>
      <c r="W15" s="1151" t="s">
        <v>454</v>
      </c>
    </row>
    <row r="16" spans="1:34" ht="14.25" customHeight="1">
      <c r="J16" s="528"/>
      <c r="K16" s="528"/>
      <c r="L16" s="1215" t="s">
        <v>91</v>
      </c>
      <c r="M16" s="1215" t="s">
        <v>638</v>
      </c>
      <c r="N16" s="660"/>
      <c r="O16" s="1216" t="s">
        <v>640</v>
      </c>
      <c r="P16" s="1217"/>
      <c r="Q16" s="1217"/>
      <c r="R16" s="1217"/>
      <c r="S16" s="1217"/>
      <c r="T16" s="1218"/>
      <c r="U16" s="1226" t="s">
        <v>340</v>
      </c>
      <c r="V16" s="1212" t="s">
        <v>274</v>
      </c>
      <c r="W16" s="1151"/>
    </row>
    <row r="17" spans="1:36" ht="14.25" customHeight="1">
      <c r="J17" s="528"/>
      <c r="K17" s="528"/>
      <c r="L17" s="1215"/>
      <c r="M17" s="1215"/>
      <c r="N17" s="661"/>
      <c r="O17" s="1221" t="s">
        <v>604</v>
      </c>
      <c r="P17" s="1219" t="s">
        <v>270</v>
      </c>
      <c r="Q17" s="1220"/>
      <c r="R17" s="1223" t="s">
        <v>653</v>
      </c>
      <c r="S17" s="1224"/>
      <c r="T17" s="1225"/>
      <c r="U17" s="1227"/>
      <c r="V17" s="1213"/>
      <c r="W17" s="1151"/>
    </row>
    <row r="18" spans="1:36" ht="33.75" customHeight="1">
      <c r="J18" s="528"/>
      <c r="K18" s="528"/>
      <c r="L18" s="1215"/>
      <c r="M18" s="1215"/>
      <c r="N18" s="662"/>
      <c r="O18" s="1222"/>
      <c r="P18" s="534" t="s">
        <v>605</v>
      </c>
      <c r="Q18" s="534" t="s">
        <v>6</v>
      </c>
      <c r="R18" s="535" t="s">
        <v>273</v>
      </c>
      <c r="S18" s="1210" t="s">
        <v>272</v>
      </c>
      <c r="T18" s="1211"/>
      <c r="U18" s="1228"/>
      <c r="V18" s="1214"/>
      <c r="W18" s="1151"/>
    </row>
    <row r="19" spans="1:36">
      <c r="J19" s="528"/>
      <c r="K19" s="568">
        <v>1</v>
      </c>
      <c r="L19" s="646" t="s">
        <v>92</v>
      </c>
      <c r="M19" s="646" t="s">
        <v>48</v>
      </c>
      <c r="N19" s="648" t="str">
        <f ca="1">OFFSET(N19,0,-1)</f>
        <v>2</v>
      </c>
      <c r="O19" s="647">
        <f ca="1">OFFSET(O19,0,-1)+1</f>
        <v>3</v>
      </c>
      <c r="P19" s="647">
        <f ca="1">OFFSET(P19,0,-1)+1</f>
        <v>4</v>
      </c>
      <c r="Q19" s="647">
        <f ca="1">OFFSET(Q19,0,-1)+1</f>
        <v>5</v>
      </c>
      <c r="R19" s="647">
        <f ca="1">OFFSET(R19,0,-1)+1</f>
        <v>6</v>
      </c>
      <c r="S19" s="1233">
        <f ca="1">OFFSET(S19,0,-1)+1</f>
        <v>7</v>
      </c>
      <c r="T19" s="1233"/>
      <c r="U19" s="647">
        <f ca="1">OFFSET(U19,0,-2)+1</f>
        <v>8</v>
      </c>
      <c r="V19" s="648">
        <f ca="1">OFFSET(V19,0,-1)</f>
        <v>8</v>
      </c>
      <c r="W19" s="647">
        <f ca="1">OFFSET(W19,0,-1)+1</f>
        <v>9</v>
      </c>
    </row>
    <row r="20" spans="1:36" ht="22.5">
      <c r="A20" s="1234">
        <v>1</v>
      </c>
      <c r="B20" s="882"/>
      <c r="C20" s="882"/>
      <c r="D20" s="882"/>
      <c r="E20" s="883"/>
      <c r="F20" s="884"/>
      <c r="G20" s="884"/>
      <c r="H20" s="884"/>
      <c r="I20" s="885"/>
      <c r="J20" s="880"/>
      <c r="K20" s="887"/>
      <c r="L20" s="592">
        <f>mergeValue(A20)</f>
        <v>1</v>
      </c>
      <c r="M20" s="640" t="s">
        <v>20</v>
      </c>
      <c r="N20" s="645"/>
      <c r="O20" s="1235"/>
      <c r="P20" s="1235"/>
      <c r="Q20" s="1235"/>
      <c r="R20" s="1235"/>
      <c r="S20" s="1235"/>
      <c r="T20" s="1235"/>
      <c r="U20" s="1235"/>
      <c r="V20" s="1235"/>
      <c r="W20" s="629" t="s">
        <v>475</v>
      </c>
      <c r="Y20" s="588"/>
      <c r="Z20" s="588" t="str">
        <f t="shared" ref="Z20:Z33" si="0">IF(M20="","",M20 )</f>
        <v>Наименование тарифа</v>
      </c>
      <c r="AA20" s="588"/>
      <c r="AB20" s="588"/>
      <c r="AC20" s="588"/>
      <c r="AI20" s="584"/>
      <c r="AJ20" s="584"/>
    </row>
    <row r="21" spans="1:36" ht="22.5">
      <c r="A21" s="1234"/>
      <c r="B21" s="1234">
        <v>1</v>
      </c>
      <c r="C21" s="882"/>
      <c r="D21" s="882"/>
      <c r="E21" s="884"/>
      <c r="F21" s="884"/>
      <c r="G21" s="884"/>
      <c r="H21" s="884"/>
      <c r="I21" s="879"/>
      <c r="J21" s="878"/>
      <c r="K21" s="881"/>
      <c r="L21" s="592" t="str">
        <f>mergeValue(A21) &amp;"."&amp; mergeValue(B21)</f>
        <v>1.1</v>
      </c>
      <c r="M21" s="545" t="s">
        <v>16</v>
      </c>
      <c r="N21" s="645"/>
      <c r="O21" s="1235"/>
      <c r="P21" s="1235"/>
      <c r="Q21" s="1235"/>
      <c r="R21" s="1235"/>
      <c r="S21" s="1235"/>
      <c r="T21" s="1235"/>
      <c r="U21" s="1235"/>
      <c r="V21" s="1235"/>
      <c r="W21" s="629" t="s">
        <v>476</v>
      </c>
      <c r="Y21" s="588"/>
      <c r="Z21" s="588" t="str">
        <f t="shared" si="0"/>
        <v>Территория действия тарифа</v>
      </c>
      <c r="AA21" s="588"/>
      <c r="AB21" s="588"/>
      <c r="AC21" s="588"/>
      <c r="AI21" s="584"/>
      <c r="AJ21" s="584"/>
    </row>
    <row r="22" spans="1:36" ht="22.5">
      <c r="A22" s="1234"/>
      <c r="B22" s="1234"/>
      <c r="C22" s="1234">
        <v>1</v>
      </c>
      <c r="D22" s="882"/>
      <c r="E22" s="884"/>
      <c r="F22" s="884"/>
      <c r="G22" s="884"/>
      <c r="H22" s="884"/>
      <c r="I22" s="886"/>
      <c r="J22" s="878"/>
      <c r="K22" s="881"/>
      <c r="L22" s="592" t="str">
        <f>mergeValue(A22) &amp;"."&amp; mergeValue(B22)&amp;"."&amp; mergeValue(C22)</f>
        <v>1.1.1</v>
      </c>
      <c r="M22" s="546" t="s">
        <v>7</v>
      </c>
      <c r="N22" s="645"/>
      <c r="O22" s="1235"/>
      <c r="P22" s="1235"/>
      <c r="Q22" s="1235"/>
      <c r="R22" s="1235"/>
      <c r="S22" s="1235"/>
      <c r="T22" s="1235"/>
      <c r="U22" s="1235"/>
      <c r="V22" s="1235"/>
      <c r="W22" s="629" t="s">
        <v>632</v>
      </c>
      <c r="Y22" s="588"/>
      <c r="Z22" s="588" t="str">
        <f t="shared" si="0"/>
        <v xml:space="preserve">Наименование системы теплоснабжения </v>
      </c>
      <c r="AA22" s="588"/>
      <c r="AB22" s="588"/>
      <c r="AC22" s="588"/>
      <c r="AI22" s="584"/>
      <c r="AJ22" s="584"/>
    </row>
    <row r="23" spans="1:36" ht="22.5">
      <c r="A23" s="1234"/>
      <c r="B23" s="1234"/>
      <c r="C23" s="1234"/>
      <c r="D23" s="1234">
        <v>1</v>
      </c>
      <c r="E23" s="884"/>
      <c r="F23" s="884"/>
      <c r="G23" s="884"/>
      <c r="H23" s="884"/>
      <c r="I23" s="886"/>
      <c r="J23" s="878"/>
      <c r="K23" s="881"/>
      <c r="L23" s="592" t="str">
        <f>mergeValue(A23) &amp;"."&amp; mergeValue(B23)&amp;"."&amp; mergeValue(C23)&amp;"."&amp; mergeValue(D23)</f>
        <v>1.1.1.1</v>
      </c>
      <c r="M23" s="547" t="s">
        <v>22</v>
      </c>
      <c r="N23" s="645"/>
      <c r="O23" s="1235"/>
      <c r="P23" s="1235"/>
      <c r="Q23" s="1235"/>
      <c r="R23" s="1235"/>
      <c r="S23" s="1235"/>
      <c r="T23" s="1235"/>
      <c r="U23" s="1235"/>
      <c r="V23" s="1235"/>
      <c r="W23" s="629" t="s">
        <v>633</v>
      </c>
      <c r="Y23" s="588"/>
      <c r="Z23" s="588" t="str">
        <f t="shared" si="0"/>
        <v xml:space="preserve">Источник тепловой энергии  </v>
      </c>
      <c r="AA23" s="588"/>
      <c r="AB23" s="588"/>
      <c r="AC23" s="588"/>
      <c r="AI23" s="584"/>
      <c r="AJ23" s="584"/>
    </row>
    <row r="24" spans="1:36" ht="101.25">
      <c r="A24" s="1234"/>
      <c r="B24" s="1234"/>
      <c r="C24" s="1234"/>
      <c r="D24" s="1234"/>
      <c r="E24" s="1234">
        <v>1</v>
      </c>
      <c r="F24" s="884"/>
      <c r="G24" s="884"/>
      <c r="H24" s="882">
        <v>1</v>
      </c>
      <c r="I24" s="1234">
        <v>1</v>
      </c>
      <c r="J24" s="884"/>
      <c r="K24" s="889"/>
      <c r="L24" s="592" t="str">
        <f>mergeValue(A24) &amp;"."&amp; mergeValue(B24)&amp;"."&amp; mergeValue(C24)&amp;"."&amp; mergeValue(D24)&amp;"."&amp; mergeValue(E24)</f>
        <v>1.1.1.1.1</v>
      </c>
      <c r="M24" s="553" t="s">
        <v>9</v>
      </c>
      <c r="N24" s="645"/>
      <c r="O24" s="1236"/>
      <c r="P24" s="1236"/>
      <c r="Q24" s="1236"/>
      <c r="R24" s="1236"/>
      <c r="S24" s="1236"/>
      <c r="T24" s="1236"/>
      <c r="U24" s="1236"/>
      <c r="V24" s="1236"/>
      <c r="W24" s="629" t="s">
        <v>637</v>
      </c>
      <c r="Y24" s="588"/>
      <c r="Z24" s="588" t="str">
        <f t="shared" si="0"/>
        <v>Схема подключения теплопотребляющей установки к коллектору источника тепловой энергии</v>
      </c>
      <c r="AA24" s="588"/>
      <c r="AB24" s="588"/>
      <c r="AC24" s="588"/>
      <c r="AI24" s="584"/>
      <c r="AJ24" s="584"/>
    </row>
    <row r="25" spans="1:36" ht="90">
      <c r="A25" s="1234"/>
      <c r="B25" s="1234"/>
      <c r="C25" s="1234"/>
      <c r="D25" s="1234"/>
      <c r="E25" s="1234"/>
      <c r="F25" s="1234">
        <v>1</v>
      </c>
      <c r="G25" s="882"/>
      <c r="H25" s="882"/>
      <c r="I25" s="1234"/>
      <c r="J25" s="1234">
        <v>1</v>
      </c>
      <c r="K25" s="890"/>
      <c r="L25" s="592" t="str">
        <f>mergeValue(A25) &amp;"."&amp; mergeValue(B25)&amp;"."&amp; mergeValue(C25)&amp;"."&amp; mergeValue(D25)&amp;"."&amp; mergeValue(E25)&amp;"."&amp; mergeValue(F25)</f>
        <v>1.1.1.1.1.1</v>
      </c>
      <c r="M25" s="554" t="s">
        <v>10</v>
      </c>
      <c r="N25" s="645"/>
      <c r="O25" s="1237"/>
      <c r="P25" s="1238"/>
      <c r="Q25" s="1238"/>
      <c r="R25" s="1238"/>
      <c r="S25" s="1238"/>
      <c r="T25" s="1238"/>
      <c r="U25" s="1238"/>
      <c r="V25" s="1239"/>
      <c r="W25" s="629" t="s">
        <v>635</v>
      </c>
      <c r="Y25" s="588"/>
      <c r="Z25" s="588" t="str">
        <f t="shared" si="0"/>
        <v>Группа потребителей</v>
      </c>
      <c r="AA25" s="588"/>
      <c r="AB25" s="588"/>
      <c r="AC25" s="588"/>
      <c r="AI25" s="584"/>
      <c r="AJ25" s="584"/>
    </row>
    <row r="26" spans="1:36" ht="189" customHeight="1">
      <c r="A26" s="1234"/>
      <c r="B26" s="1234"/>
      <c r="C26" s="1234"/>
      <c r="D26" s="1234"/>
      <c r="E26" s="1234"/>
      <c r="F26" s="1234"/>
      <c r="G26" s="882">
        <v>1</v>
      </c>
      <c r="H26" s="882"/>
      <c r="I26" s="1234"/>
      <c r="J26" s="1234"/>
      <c r="K26" s="890">
        <v>1</v>
      </c>
      <c r="L26" s="592" t="str">
        <f>mergeValue(A26) &amp;"."&amp; mergeValue(B26)&amp;"."&amp; mergeValue(C26)&amp;"."&amp; mergeValue(D26)&amp;"."&amp; mergeValue(E26)&amp;"."&amp; mergeValue(F26)&amp;"."&amp; mergeValue(G26)</f>
        <v>1.1.1.1.1.1.1</v>
      </c>
      <c r="M26" s="1064"/>
      <c r="N26" s="645"/>
      <c r="O26" s="561"/>
      <c r="P26" s="561"/>
      <c r="Q26" s="1089"/>
      <c r="R26" s="1229"/>
      <c r="S26" s="1230" t="s">
        <v>83</v>
      </c>
      <c r="T26" s="1229"/>
      <c r="U26" s="1230" t="s">
        <v>84</v>
      </c>
      <c r="V26" s="561"/>
      <c r="W26" s="1205" t="s">
        <v>654</v>
      </c>
      <c r="X26" s="584" t="str">
        <f>strCheckDate(O27:V27)</f>
        <v/>
      </c>
      <c r="Y26" s="588"/>
      <c r="Z26" s="588" t="str">
        <f t="shared" si="0"/>
        <v/>
      </c>
      <c r="AA26" s="588"/>
      <c r="AB26" s="588"/>
      <c r="AC26" s="588"/>
      <c r="AI26" s="584"/>
      <c r="AJ26" s="584"/>
    </row>
    <row r="27" spans="1:36" ht="11.25" hidden="1">
      <c r="A27" s="1234"/>
      <c r="B27" s="1234"/>
      <c r="C27" s="1234"/>
      <c r="D27" s="1234"/>
      <c r="E27" s="1234"/>
      <c r="F27" s="1234"/>
      <c r="G27" s="882"/>
      <c r="H27" s="882"/>
      <c r="I27" s="1234"/>
      <c r="J27" s="1234"/>
      <c r="K27" s="890"/>
      <c r="L27" s="599"/>
      <c r="M27" s="645"/>
      <c r="N27" s="645"/>
      <c r="O27" s="561"/>
      <c r="P27" s="561"/>
      <c r="Q27" s="583" t="str">
        <f>R26 &amp; "-" &amp; T26</f>
        <v>-</v>
      </c>
      <c r="R27" s="1229"/>
      <c r="S27" s="1230"/>
      <c r="T27" s="1229"/>
      <c r="U27" s="1230"/>
      <c r="V27" s="561"/>
      <c r="W27" s="1206"/>
      <c r="Y27" s="588"/>
      <c r="Z27" s="588" t="str">
        <f t="shared" si="0"/>
        <v/>
      </c>
      <c r="AA27" s="588"/>
      <c r="AB27" s="588"/>
      <c r="AC27" s="588"/>
      <c r="AI27" s="584"/>
      <c r="AJ27" s="584"/>
    </row>
    <row r="28" spans="1:36" ht="15" customHeight="1">
      <c r="A28" s="1234"/>
      <c r="B28" s="1234"/>
      <c r="C28" s="1234"/>
      <c r="D28" s="1234"/>
      <c r="E28" s="1234"/>
      <c r="F28" s="1234"/>
      <c r="G28" s="884"/>
      <c r="H28" s="882"/>
      <c r="I28" s="1234"/>
      <c r="J28" s="1234"/>
      <c r="K28" s="889"/>
      <c r="L28" s="537"/>
      <c r="M28" s="556" t="s">
        <v>25</v>
      </c>
      <c r="N28" s="563"/>
      <c r="O28" s="563"/>
      <c r="P28" s="563"/>
      <c r="Q28" s="563"/>
      <c r="R28" s="563"/>
      <c r="S28" s="563"/>
      <c r="T28" s="563"/>
      <c r="U28" s="563"/>
      <c r="V28" s="559"/>
      <c r="W28" s="1207"/>
      <c r="Y28" s="588"/>
      <c r="Z28" s="588" t="str">
        <f t="shared" si="0"/>
        <v>Добавить вид теплоносителя (параметры теплоносителя)</v>
      </c>
      <c r="AA28" s="588"/>
      <c r="AB28" s="588"/>
      <c r="AC28" s="588"/>
      <c r="AI28" s="584"/>
      <c r="AJ28" s="584"/>
    </row>
    <row r="29" spans="1:36" ht="15" customHeight="1">
      <c r="A29" s="1234"/>
      <c r="B29" s="1234"/>
      <c r="C29" s="1234"/>
      <c r="D29" s="1234"/>
      <c r="E29" s="1234"/>
      <c r="F29" s="884"/>
      <c r="G29" s="884"/>
      <c r="H29" s="882"/>
      <c r="I29" s="1234"/>
      <c r="J29" s="884"/>
      <c r="K29" s="889"/>
      <c r="L29" s="537"/>
      <c r="M29" s="555" t="s">
        <v>11</v>
      </c>
      <c r="N29" s="563"/>
      <c r="O29" s="563"/>
      <c r="P29" s="563"/>
      <c r="Q29" s="563"/>
      <c r="R29" s="563"/>
      <c r="S29" s="563"/>
      <c r="T29" s="563"/>
      <c r="U29" s="562"/>
      <c r="V29" s="563"/>
      <c r="W29" s="664"/>
      <c r="Y29" s="588"/>
      <c r="Z29" s="588" t="str">
        <f t="shared" si="0"/>
        <v>Добавить группу потребителей</v>
      </c>
      <c r="AA29" s="588"/>
      <c r="AB29" s="588"/>
      <c r="AC29" s="588"/>
      <c r="AI29" s="584"/>
      <c r="AJ29" s="584"/>
    </row>
    <row r="30" spans="1:36" ht="15" customHeight="1">
      <c r="A30" s="1234"/>
      <c r="B30" s="1234"/>
      <c r="C30" s="1234"/>
      <c r="D30" s="1234"/>
      <c r="E30" s="888"/>
      <c r="F30" s="884"/>
      <c r="G30" s="884"/>
      <c r="H30" s="884"/>
      <c r="I30" s="880"/>
      <c r="J30" s="877"/>
      <c r="K30" s="887"/>
      <c r="L30" s="537"/>
      <c r="M30" s="550" t="s">
        <v>12</v>
      </c>
      <c r="N30" s="563"/>
      <c r="O30" s="563"/>
      <c r="P30" s="563"/>
      <c r="Q30" s="563"/>
      <c r="R30" s="563"/>
      <c r="S30" s="563"/>
      <c r="T30" s="563"/>
      <c r="U30" s="562"/>
      <c r="V30" s="563"/>
      <c r="W30" s="664"/>
      <c r="Y30" s="588"/>
      <c r="Z30" s="588" t="str">
        <f t="shared" si="0"/>
        <v>Добавить схему подключения</v>
      </c>
      <c r="AA30" s="588"/>
      <c r="AB30" s="588"/>
      <c r="AC30" s="588"/>
      <c r="AI30" s="584"/>
      <c r="AJ30" s="584"/>
    </row>
    <row r="31" spans="1:36" ht="15" customHeight="1">
      <c r="A31" s="1234"/>
      <c r="B31" s="1234"/>
      <c r="C31" s="1234"/>
      <c r="D31" s="888"/>
      <c r="E31" s="888"/>
      <c r="F31" s="884"/>
      <c r="G31" s="884"/>
      <c r="H31" s="884"/>
      <c r="I31" s="880"/>
      <c r="J31" s="877"/>
      <c r="K31" s="887"/>
      <c r="L31" s="537"/>
      <c r="M31" s="549" t="s">
        <v>17</v>
      </c>
      <c r="N31" s="563"/>
      <c r="O31" s="563"/>
      <c r="P31" s="563"/>
      <c r="Q31" s="563"/>
      <c r="R31" s="563"/>
      <c r="S31" s="563"/>
      <c r="T31" s="563"/>
      <c r="U31" s="562"/>
      <c r="V31" s="563"/>
      <c r="W31" s="664"/>
      <c r="Y31" s="588"/>
      <c r="Z31" s="588" t="str">
        <f t="shared" si="0"/>
        <v>Добавить источник тепловой энергии</v>
      </c>
      <c r="AA31" s="588"/>
      <c r="AB31" s="588"/>
      <c r="AC31" s="588"/>
      <c r="AI31" s="584"/>
      <c r="AJ31" s="584"/>
    </row>
    <row r="32" spans="1:36" ht="15" customHeight="1">
      <c r="A32" s="1234"/>
      <c r="B32" s="1234"/>
      <c r="C32" s="888"/>
      <c r="D32" s="888"/>
      <c r="E32" s="888"/>
      <c r="F32" s="888"/>
      <c r="G32" s="893"/>
      <c r="H32" s="880"/>
      <c r="I32" s="891"/>
      <c r="J32" s="877"/>
      <c r="K32" s="892"/>
      <c r="L32" s="537"/>
      <c r="M32" s="548" t="s">
        <v>18</v>
      </c>
      <c r="N32" s="563"/>
      <c r="O32" s="563"/>
      <c r="P32" s="563"/>
      <c r="Q32" s="563"/>
      <c r="R32" s="563"/>
      <c r="S32" s="563"/>
      <c r="T32" s="563"/>
      <c r="U32" s="562"/>
      <c r="V32" s="563"/>
      <c r="W32" s="664"/>
      <c r="Y32" s="588"/>
      <c r="Z32" s="588" t="str">
        <f t="shared" si="0"/>
        <v>Добавить наименование системы теплоснабжения</v>
      </c>
      <c r="AA32" s="588"/>
      <c r="AB32" s="588"/>
      <c r="AC32" s="588"/>
      <c r="AI32" s="584"/>
      <c r="AJ32" s="584"/>
    </row>
    <row r="33" spans="1:36" ht="15" customHeight="1">
      <c r="A33" s="1234"/>
      <c r="B33" s="888"/>
      <c r="C33" s="888"/>
      <c r="D33" s="888"/>
      <c r="E33" s="888"/>
      <c r="F33" s="888"/>
      <c r="G33" s="893"/>
      <c r="H33" s="880"/>
      <c r="I33" s="880"/>
      <c r="J33" s="877"/>
      <c r="K33" s="887"/>
      <c r="L33" s="537"/>
      <c r="M33" s="557" t="s">
        <v>19</v>
      </c>
      <c r="N33" s="563"/>
      <c r="O33" s="563"/>
      <c r="P33" s="563"/>
      <c r="Q33" s="563"/>
      <c r="R33" s="563"/>
      <c r="S33" s="563"/>
      <c r="T33" s="563"/>
      <c r="U33" s="562"/>
      <c r="V33" s="563"/>
      <c r="W33" s="664"/>
      <c r="Y33" s="588"/>
      <c r="Z33" s="588" t="str">
        <f t="shared" si="0"/>
        <v>Добавить территорию действия тарифа</v>
      </c>
      <c r="AA33" s="588"/>
      <c r="AB33" s="588"/>
      <c r="AC33" s="588"/>
      <c r="AI33" s="584"/>
      <c r="AJ33" s="584"/>
    </row>
    <row r="34" spans="1:36" s="521" customFormat="1" ht="15" customHeight="1">
      <c r="A34" s="876"/>
      <c r="B34" s="876"/>
      <c r="C34" s="876"/>
      <c r="D34" s="876"/>
      <c r="E34" s="876"/>
      <c r="F34" s="876"/>
      <c r="G34" s="876"/>
      <c r="H34" s="876"/>
      <c r="I34" s="876"/>
      <c r="J34" s="876"/>
      <c r="K34" s="876"/>
      <c r="L34" s="492"/>
      <c r="M34" s="564" t="s">
        <v>308</v>
      </c>
      <c r="N34" s="563"/>
      <c r="O34" s="563"/>
      <c r="P34" s="563"/>
      <c r="Q34" s="563"/>
      <c r="R34" s="563"/>
      <c r="S34" s="563"/>
      <c r="T34" s="563"/>
      <c r="U34" s="562"/>
      <c r="V34" s="563"/>
      <c r="W34" s="664"/>
      <c r="X34" s="586"/>
      <c r="Y34" s="586"/>
      <c r="Z34" s="586"/>
      <c r="AA34" s="586"/>
      <c r="AB34" s="586"/>
      <c r="AC34" s="586"/>
      <c r="AD34" s="586"/>
      <c r="AE34" s="586"/>
      <c r="AF34" s="586"/>
      <c r="AG34" s="586"/>
      <c r="AH34" s="586"/>
    </row>
    <row r="35" spans="1:36" ht="11.25">
      <c r="A35" s="522"/>
      <c r="B35" s="522"/>
      <c r="C35" s="522"/>
      <c r="D35" s="522"/>
      <c r="E35" s="522"/>
      <c r="F35" s="522"/>
      <c r="G35" s="522"/>
      <c r="H35" s="522"/>
      <c r="I35" s="522"/>
      <c r="J35" s="522"/>
      <c r="K35" s="522"/>
      <c r="X35" s="522"/>
      <c r="Y35" s="522"/>
      <c r="Z35" s="522"/>
      <c r="AA35" s="522"/>
      <c r="AB35" s="522"/>
      <c r="AC35" s="522"/>
      <c r="AD35" s="522"/>
      <c r="AE35" s="522"/>
      <c r="AF35" s="522"/>
      <c r="AG35" s="522"/>
      <c r="AH35" s="522"/>
    </row>
    <row r="36" spans="1:36" ht="105.75" customHeight="1">
      <c r="L36" s="1">
        <v>1</v>
      </c>
      <c r="M36" s="1198" t="s">
        <v>631</v>
      </c>
      <c r="N36" s="1198"/>
      <c r="O36" s="1198"/>
      <c r="P36" s="1198"/>
      <c r="Q36" s="1198"/>
      <c r="R36" s="1198"/>
      <c r="S36" s="1198"/>
      <c r="T36" s="1198"/>
      <c r="U36" s="1198"/>
      <c r="V36" s="1198"/>
      <c r="W36" s="1198"/>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6" hidden="1" customWidth="1"/>
    <col min="2" max="4" width="3.7109375" style="807" hidden="1" customWidth="1"/>
    <col min="5" max="5" width="3.7109375" style="808" customWidth="1"/>
    <col min="6" max="6" width="9.7109375" style="798" customWidth="1"/>
    <col min="7" max="7" width="37.7109375" style="798" customWidth="1"/>
    <col min="8" max="8" width="66.85546875" style="798" customWidth="1"/>
    <col min="9" max="9" width="115.7109375" style="798" customWidth="1"/>
    <col min="10" max="11" width="10.5703125" style="807"/>
    <col min="12" max="12" width="11.140625" style="807" customWidth="1"/>
    <col min="13" max="20" width="10.5703125" style="807"/>
    <col min="21" max="16384" width="10.5703125" style="798"/>
  </cols>
  <sheetData>
    <row r="1" spans="1:20" ht="3" customHeight="1">
      <c r="A1" s="806" t="s">
        <v>49</v>
      </c>
    </row>
    <row r="2" spans="1:20" ht="22.5">
      <c r="F2" s="1199" t="s">
        <v>490</v>
      </c>
      <c r="G2" s="1200"/>
      <c r="H2" s="1201"/>
      <c r="I2" s="805"/>
    </row>
    <row r="3" spans="1:20" ht="3" customHeight="1"/>
    <row r="4" spans="1:20" s="569" customFormat="1" ht="11.25">
      <c r="A4" s="770"/>
      <c r="B4" s="770"/>
      <c r="C4" s="770"/>
      <c r="D4" s="770"/>
      <c r="F4" s="1151" t="s">
        <v>453</v>
      </c>
      <c r="G4" s="1151"/>
      <c r="H4" s="1151"/>
      <c r="I4" s="1202" t="s">
        <v>454</v>
      </c>
      <c r="J4" s="770"/>
      <c r="K4" s="770"/>
      <c r="L4" s="770"/>
      <c r="M4" s="770"/>
      <c r="N4" s="770"/>
      <c r="O4" s="770"/>
      <c r="P4" s="770"/>
      <c r="Q4" s="770"/>
      <c r="R4" s="770"/>
      <c r="S4" s="770"/>
      <c r="T4" s="770"/>
    </row>
    <row r="5" spans="1:20" s="569" customFormat="1" ht="11.25" customHeight="1">
      <c r="A5" s="770"/>
      <c r="B5" s="770"/>
      <c r="C5" s="770"/>
      <c r="D5" s="770"/>
      <c r="F5" s="775" t="s">
        <v>91</v>
      </c>
      <c r="G5" s="809" t="s">
        <v>456</v>
      </c>
      <c r="H5" s="800" t="s">
        <v>441</v>
      </c>
      <c r="I5" s="1202"/>
      <c r="J5" s="770"/>
      <c r="K5" s="770"/>
      <c r="L5" s="770"/>
      <c r="M5" s="770"/>
      <c r="N5" s="770"/>
      <c r="O5" s="770"/>
      <c r="P5" s="770"/>
      <c r="Q5" s="770"/>
      <c r="R5" s="770"/>
      <c r="S5" s="770"/>
      <c r="T5" s="770"/>
    </row>
    <row r="6" spans="1:20" s="569" customFormat="1" ht="12" customHeight="1">
      <c r="A6" s="770"/>
      <c r="B6" s="770"/>
      <c r="C6" s="770"/>
      <c r="D6" s="770"/>
      <c r="F6" s="810" t="s">
        <v>92</v>
      </c>
      <c r="G6" s="811">
        <v>2</v>
      </c>
      <c r="H6" s="812">
        <v>3</v>
      </c>
      <c r="I6" s="607">
        <v>4</v>
      </c>
      <c r="J6" s="770">
        <v>4</v>
      </c>
      <c r="K6" s="770"/>
      <c r="L6" s="770"/>
      <c r="M6" s="770"/>
      <c r="N6" s="770"/>
      <c r="O6" s="770"/>
      <c r="P6" s="770"/>
      <c r="Q6" s="770"/>
      <c r="R6" s="770"/>
      <c r="S6" s="770"/>
      <c r="T6" s="770"/>
    </row>
    <row r="7" spans="1:20" s="569" customFormat="1" ht="18.75">
      <c r="A7" s="770"/>
      <c r="B7" s="770"/>
      <c r="C7" s="770"/>
      <c r="D7" s="770"/>
      <c r="F7" s="813">
        <v>1</v>
      </c>
      <c r="G7" s="814" t="s">
        <v>491</v>
      </c>
      <c r="H7" s="804" t="str">
        <f>IF(dateCh="","",dateCh)</f>
        <v>24.12.2020</v>
      </c>
      <c r="I7" s="815" t="s">
        <v>492</v>
      </c>
      <c r="J7" s="614"/>
      <c r="K7" s="770"/>
      <c r="L7" s="770"/>
      <c r="M7" s="770"/>
      <c r="N7" s="770"/>
      <c r="O7" s="770"/>
      <c r="P7" s="770"/>
      <c r="Q7" s="770"/>
      <c r="R7" s="770"/>
      <c r="S7" s="770"/>
      <c r="T7" s="770"/>
    </row>
    <row r="8" spans="1:20" s="569" customFormat="1" ht="45">
      <c r="A8" s="1203">
        <v>1</v>
      </c>
      <c r="B8" s="770"/>
      <c r="C8" s="770"/>
      <c r="D8" s="770"/>
      <c r="F8" s="813" t="str">
        <f>"2." &amp;mergeValue(A8)</f>
        <v>2.1</v>
      </c>
      <c r="G8" s="814" t="s">
        <v>493</v>
      </c>
      <c r="H8" s="804"/>
      <c r="I8" s="815" t="s">
        <v>589</v>
      </c>
      <c r="J8" s="614"/>
      <c r="K8" s="770"/>
      <c r="L8" s="770"/>
      <c r="M8" s="770"/>
      <c r="N8" s="770"/>
      <c r="O8" s="770"/>
      <c r="P8" s="770"/>
      <c r="Q8" s="770"/>
      <c r="R8" s="770"/>
      <c r="S8" s="770"/>
      <c r="T8" s="770"/>
    </row>
    <row r="9" spans="1:20" s="569" customFormat="1" ht="22.5">
      <c r="A9" s="1203"/>
      <c r="B9" s="770"/>
      <c r="C9" s="770"/>
      <c r="D9" s="770"/>
      <c r="F9" s="813" t="str">
        <f>"3." &amp;mergeValue(A9)</f>
        <v>3.1</v>
      </c>
      <c r="G9" s="814" t="s">
        <v>494</v>
      </c>
      <c r="H9" s="804"/>
      <c r="I9" s="815" t="s">
        <v>587</v>
      </c>
      <c r="J9" s="614"/>
      <c r="K9" s="770"/>
      <c r="L9" s="770"/>
      <c r="M9" s="770"/>
      <c r="N9" s="770"/>
      <c r="O9" s="770"/>
      <c r="P9" s="770"/>
      <c r="Q9" s="770"/>
      <c r="R9" s="770"/>
      <c r="S9" s="770"/>
      <c r="T9" s="770"/>
    </row>
    <row r="10" spans="1:20" s="569" customFormat="1" ht="22.5">
      <c r="A10" s="1203"/>
      <c r="B10" s="770"/>
      <c r="C10" s="770"/>
      <c r="D10" s="770"/>
      <c r="F10" s="813" t="str">
        <f>"4."&amp;mergeValue(A10)</f>
        <v>4.1</v>
      </c>
      <c r="G10" s="814" t="s">
        <v>495</v>
      </c>
      <c r="H10" s="800" t="s">
        <v>457</v>
      </c>
      <c r="I10" s="815"/>
      <c r="J10" s="614"/>
      <c r="K10" s="770"/>
      <c r="L10" s="770"/>
      <c r="M10" s="770"/>
      <c r="N10" s="770"/>
      <c r="O10" s="770"/>
      <c r="P10" s="770"/>
      <c r="Q10" s="770"/>
      <c r="R10" s="770"/>
      <c r="S10" s="770"/>
      <c r="T10" s="770"/>
    </row>
    <row r="11" spans="1:20" s="569" customFormat="1" ht="18.75">
      <c r="A11" s="1203"/>
      <c r="B11" s="1203">
        <v>1</v>
      </c>
      <c r="C11" s="776"/>
      <c r="D11" s="776"/>
      <c r="F11" s="813" t="str">
        <f>"4."&amp;mergeValue(A11) &amp;"."&amp;mergeValue(B11)</f>
        <v>4.1.1</v>
      </c>
      <c r="G11" s="829" t="s">
        <v>591</v>
      </c>
      <c r="H11" s="804" t="str">
        <f>IF(region_name="","",region_name)</f>
        <v>Ростовская область</v>
      </c>
      <c r="I11" s="815" t="s">
        <v>498</v>
      </c>
      <c r="J11" s="614"/>
      <c r="K11" s="770"/>
      <c r="L11" s="770"/>
      <c r="M11" s="770"/>
      <c r="N11" s="770"/>
      <c r="O11" s="770"/>
      <c r="P11" s="770"/>
      <c r="Q11" s="770"/>
      <c r="R11" s="770"/>
      <c r="S11" s="770"/>
      <c r="T11" s="770"/>
    </row>
    <row r="12" spans="1:20" s="569" customFormat="1" ht="22.5">
      <c r="A12" s="1203"/>
      <c r="B12" s="1203"/>
      <c r="C12" s="1203">
        <v>1</v>
      </c>
      <c r="D12" s="776"/>
      <c r="F12" s="813" t="str">
        <f>"4."&amp;mergeValue(A12) &amp;"."&amp;mergeValue(B12)&amp;"."&amp;mergeValue(C12)</f>
        <v>4.1.1.1</v>
      </c>
      <c r="G12" s="816" t="s">
        <v>496</v>
      </c>
      <c r="H12" s="804"/>
      <c r="I12" s="815" t="s">
        <v>499</v>
      </c>
      <c r="J12" s="614"/>
      <c r="K12" s="770"/>
      <c r="L12" s="770"/>
      <c r="M12" s="770"/>
      <c r="N12" s="770"/>
      <c r="O12" s="770"/>
      <c r="P12" s="770"/>
      <c r="Q12" s="770"/>
      <c r="R12" s="770"/>
      <c r="S12" s="770"/>
      <c r="T12" s="770"/>
    </row>
    <row r="13" spans="1:20" s="569" customFormat="1" ht="39" customHeight="1">
      <c r="A13" s="1203"/>
      <c r="B13" s="1203"/>
      <c r="C13" s="1203"/>
      <c r="D13" s="776">
        <v>1</v>
      </c>
      <c r="F13" s="813" t="str">
        <f>"4."&amp;mergeValue(A13) &amp;"."&amp;mergeValue(B13)&amp;"."&amp;mergeValue(C13)&amp;"."&amp;mergeValue(D13)</f>
        <v>4.1.1.1.1</v>
      </c>
      <c r="G13" s="817" t="s">
        <v>497</v>
      </c>
      <c r="H13" s="804"/>
      <c r="I13" s="1204" t="s">
        <v>590</v>
      </c>
      <c r="J13" s="614"/>
      <c r="K13" s="770"/>
      <c r="L13" s="770"/>
      <c r="M13" s="770"/>
      <c r="N13" s="770"/>
      <c r="O13" s="770"/>
      <c r="P13" s="770"/>
      <c r="Q13" s="770"/>
      <c r="R13" s="770"/>
      <c r="S13" s="770"/>
      <c r="T13" s="770"/>
    </row>
    <row r="14" spans="1:20" s="569" customFormat="1" ht="18.75">
      <c r="A14" s="1203"/>
      <c r="B14" s="1203"/>
      <c r="C14" s="1203"/>
      <c r="D14" s="776"/>
      <c r="F14" s="818"/>
      <c r="G14" s="758" t="s">
        <v>4</v>
      </c>
      <c r="H14" s="623"/>
      <c r="I14" s="1204"/>
      <c r="J14" s="614"/>
      <c r="K14" s="770"/>
      <c r="L14" s="770"/>
      <c r="M14" s="770"/>
      <c r="N14" s="770"/>
      <c r="O14" s="770"/>
      <c r="P14" s="770"/>
      <c r="Q14" s="770"/>
      <c r="R14" s="770"/>
      <c r="S14" s="770"/>
      <c r="T14" s="770"/>
    </row>
    <row r="15" spans="1:20" s="569" customFormat="1" ht="18.75">
      <c r="A15" s="1203"/>
      <c r="B15" s="1203"/>
      <c r="C15" s="776"/>
      <c r="D15" s="776"/>
      <c r="F15" s="633"/>
      <c r="G15" s="576" t="s">
        <v>402</v>
      </c>
      <c r="H15" s="634"/>
      <c r="I15" s="635"/>
      <c r="J15" s="614"/>
      <c r="K15" s="770"/>
      <c r="L15" s="770"/>
      <c r="M15" s="770"/>
      <c r="N15" s="770"/>
      <c r="O15" s="770"/>
      <c r="P15" s="770"/>
      <c r="Q15" s="770"/>
      <c r="R15" s="770"/>
      <c r="S15" s="770"/>
      <c r="T15" s="770"/>
    </row>
    <row r="16" spans="1:20" s="569" customFormat="1" ht="18.75">
      <c r="A16" s="1203"/>
      <c r="B16" s="770"/>
      <c r="C16" s="770"/>
      <c r="D16" s="770"/>
      <c r="F16" s="818"/>
      <c r="G16" s="732" t="s">
        <v>505</v>
      </c>
      <c r="H16" s="819"/>
      <c r="I16" s="820"/>
      <c r="J16" s="614"/>
      <c r="K16" s="770"/>
      <c r="L16" s="770"/>
      <c r="M16" s="770"/>
      <c r="N16" s="770"/>
      <c r="O16" s="770"/>
      <c r="P16" s="770"/>
      <c r="Q16" s="770"/>
      <c r="R16" s="770"/>
      <c r="S16" s="770"/>
      <c r="T16" s="770"/>
    </row>
    <row r="17" spans="1:20" s="569" customFormat="1" ht="18.75">
      <c r="A17" s="770"/>
      <c r="B17" s="770"/>
      <c r="C17" s="770"/>
      <c r="D17" s="770"/>
      <c r="F17" s="818"/>
      <c r="G17" s="735" t="s">
        <v>504</v>
      </c>
      <c r="H17" s="819"/>
      <c r="I17" s="820"/>
      <c r="J17" s="614"/>
      <c r="K17" s="770"/>
      <c r="L17" s="770"/>
      <c r="M17" s="770"/>
      <c r="N17" s="770"/>
      <c r="O17" s="770"/>
      <c r="P17" s="770"/>
      <c r="Q17" s="770"/>
      <c r="R17" s="770"/>
      <c r="S17" s="770"/>
      <c r="T17" s="770"/>
    </row>
    <row r="18" spans="1:20" s="771" customFormat="1" ht="3" customHeight="1">
      <c r="A18" s="772"/>
      <c r="B18" s="772"/>
      <c r="C18" s="772"/>
      <c r="D18" s="772"/>
      <c r="F18" s="624"/>
      <c r="G18" s="625"/>
      <c r="H18" s="626"/>
      <c r="I18" s="627"/>
      <c r="J18" s="772"/>
      <c r="K18" s="772"/>
      <c r="L18" s="772"/>
      <c r="M18" s="772"/>
      <c r="N18" s="772"/>
      <c r="O18" s="772"/>
      <c r="P18" s="772"/>
      <c r="Q18" s="772"/>
      <c r="R18" s="772"/>
      <c r="S18" s="772"/>
      <c r="T18" s="772"/>
    </row>
    <row r="19" spans="1:20" s="771" customFormat="1" ht="15" customHeight="1">
      <c r="A19" s="772"/>
      <c r="B19" s="772"/>
      <c r="C19" s="772"/>
      <c r="D19" s="772"/>
      <c r="F19" s="821"/>
      <c r="G19" s="1198" t="s">
        <v>592</v>
      </c>
      <c r="H19" s="1198"/>
      <c r="I19" s="822"/>
      <c r="J19" s="772"/>
      <c r="K19" s="772"/>
      <c r="L19" s="772"/>
      <c r="M19" s="772"/>
      <c r="N19" s="772"/>
      <c r="O19" s="772"/>
      <c r="P19" s="772"/>
      <c r="Q19" s="772"/>
      <c r="R19" s="772"/>
      <c r="S19" s="772"/>
      <c r="T19" s="77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7" hidden="1" customWidth="1"/>
    <col min="7" max="8" width="9.140625" style="806" hidden="1" customWidth="1"/>
    <col min="9" max="9" width="3.7109375" style="686" customWidth="1"/>
    <col min="10" max="11" width="3.7109375" style="808" customWidth="1"/>
    <col min="12" max="12" width="12.7109375" style="798" customWidth="1"/>
    <col min="13" max="13" width="44.7109375" style="798" customWidth="1"/>
    <col min="14" max="14" width="1.7109375" style="798" hidden="1" customWidth="1"/>
    <col min="15" max="17" width="23.7109375" style="798" hidden="1" customWidth="1"/>
    <col min="18" max="18" width="11.7109375" style="798" customWidth="1"/>
    <col min="19" max="19" width="3.7109375" style="798" customWidth="1"/>
    <col min="20" max="20" width="11.7109375" style="798" customWidth="1"/>
    <col min="21" max="21" width="8.5703125" style="798" hidden="1" customWidth="1"/>
    <col min="22" max="22" width="4.7109375" style="798" customWidth="1"/>
    <col min="23" max="23" width="115.7109375" style="798" customWidth="1"/>
    <col min="24" max="25" width="10.5703125" style="807"/>
    <col min="26" max="26" width="11.140625" style="807" customWidth="1"/>
    <col min="27" max="34" width="10.5703125" style="807"/>
    <col min="35" max="256" width="10.5703125" style="798"/>
    <col min="257" max="264" width="0" style="798" hidden="1" customWidth="1"/>
    <col min="265" max="265" width="3.7109375" style="798" customWidth="1"/>
    <col min="266" max="266" width="3.85546875" style="798" customWidth="1"/>
    <col min="267" max="267" width="3.7109375" style="798" customWidth="1"/>
    <col min="268" max="268" width="12.7109375" style="798" customWidth="1"/>
    <col min="269" max="269" width="52.7109375" style="798" customWidth="1"/>
    <col min="270" max="273" width="0" style="798" hidden="1" customWidth="1"/>
    <col min="274" max="274" width="12.28515625" style="798" customWidth="1"/>
    <col min="275" max="275" width="6.42578125" style="798" customWidth="1"/>
    <col min="276" max="276" width="12.28515625" style="798" customWidth="1"/>
    <col min="277" max="277" width="0" style="798" hidden="1" customWidth="1"/>
    <col min="278" max="278" width="3.7109375" style="798" customWidth="1"/>
    <col min="279" max="279" width="11.140625" style="798" bestFit="1" customWidth="1"/>
    <col min="280" max="281" width="10.5703125" style="798"/>
    <col min="282" max="282" width="11.140625" style="798" customWidth="1"/>
    <col min="283" max="512" width="10.5703125" style="798"/>
    <col min="513" max="520" width="0" style="798" hidden="1" customWidth="1"/>
    <col min="521" max="521" width="3.7109375" style="798" customWidth="1"/>
    <col min="522" max="522" width="3.85546875" style="798" customWidth="1"/>
    <col min="523" max="523" width="3.7109375" style="798" customWidth="1"/>
    <col min="524" max="524" width="12.7109375" style="798" customWidth="1"/>
    <col min="525" max="525" width="52.7109375" style="798" customWidth="1"/>
    <col min="526" max="529" width="0" style="798" hidden="1" customWidth="1"/>
    <col min="530" max="530" width="12.28515625" style="798" customWidth="1"/>
    <col min="531" max="531" width="6.42578125" style="798" customWidth="1"/>
    <col min="532" max="532" width="12.28515625" style="798" customWidth="1"/>
    <col min="533" max="533" width="0" style="798" hidden="1" customWidth="1"/>
    <col min="534" max="534" width="3.7109375" style="798" customWidth="1"/>
    <col min="535" max="535" width="11.140625" style="798" bestFit="1" customWidth="1"/>
    <col min="536" max="537" width="10.5703125" style="798"/>
    <col min="538" max="538" width="11.140625" style="798" customWidth="1"/>
    <col min="539" max="768" width="10.5703125" style="798"/>
    <col min="769" max="776" width="0" style="798" hidden="1" customWidth="1"/>
    <col min="777" max="777" width="3.7109375" style="798" customWidth="1"/>
    <col min="778" max="778" width="3.85546875" style="798" customWidth="1"/>
    <col min="779" max="779" width="3.7109375" style="798" customWidth="1"/>
    <col min="780" max="780" width="12.7109375" style="798" customWidth="1"/>
    <col min="781" max="781" width="52.7109375" style="798" customWidth="1"/>
    <col min="782" max="785" width="0" style="798" hidden="1" customWidth="1"/>
    <col min="786" max="786" width="12.28515625" style="798" customWidth="1"/>
    <col min="787" max="787" width="6.42578125" style="798" customWidth="1"/>
    <col min="788" max="788" width="12.28515625" style="798" customWidth="1"/>
    <col min="789" max="789" width="0" style="798" hidden="1" customWidth="1"/>
    <col min="790" max="790" width="3.7109375" style="798" customWidth="1"/>
    <col min="791" max="791" width="11.140625" style="798" bestFit="1" customWidth="1"/>
    <col min="792" max="793" width="10.5703125" style="798"/>
    <col min="794" max="794" width="11.140625" style="798" customWidth="1"/>
    <col min="795" max="1024" width="10.5703125" style="798"/>
    <col min="1025" max="1032" width="0" style="798" hidden="1" customWidth="1"/>
    <col min="1033" max="1033" width="3.7109375" style="798" customWidth="1"/>
    <col min="1034" max="1034" width="3.85546875" style="798" customWidth="1"/>
    <col min="1035" max="1035" width="3.7109375" style="798" customWidth="1"/>
    <col min="1036" max="1036" width="12.7109375" style="798" customWidth="1"/>
    <col min="1037" max="1037" width="52.7109375" style="798" customWidth="1"/>
    <col min="1038" max="1041" width="0" style="798" hidden="1" customWidth="1"/>
    <col min="1042" max="1042" width="12.28515625" style="798" customWidth="1"/>
    <col min="1043" max="1043" width="6.42578125" style="798" customWidth="1"/>
    <col min="1044" max="1044" width="12.28515625" style="798" customWidth="1"/>
    <col min="1045" max="1045" width="0" style="798" hidden="1" customWidth="1"/>
    <col min="1046" max="1046" width="3.7109375" style="798" customWidth="1"/>
    <col min="1047" max="1047" width="11.140625" style="798" bestFit="1" customWidth="1"/>
    <col min="1048" max="1049" width="10.5703125" style="798"/>
    <col min="1050" max="1050" width="11.140625" style="798" customWidth="1"/>
    <col min="1051" max="1280" width="10.5703125" style="798"/>
    <col min="1281" max="1288" width="0" style="798" hidden="1" customWidth="1"/>
    <col min="1289" max="1289" width="3.7109375" style="798" customWidth="1"/>
    <col min="1290" max="1290" width="3.85546875" style="798" customWidth="1"/>
    <col min="1291" max="1291" width="3.7109375" style="798" customWidth="1"/>
    <col min="1292" max="1292" width="12.7109375" style="798" customWidth="1"/>
    <col min="1293" max="1293" width="52.7109375" style="798" customWidth="1"/>
    <col min="1294" max="1297" width="0" style="798" hidden="1" customWidth="1"/>
    <col min="1298" max="1298" width="12.28515625" style="798" customWidth="1"/>
    <col min="1299" max="1299" width="6.42578125" style="798" customWidth="1"/>
    <col min="1300" max="1300" width="12.28515625" style="798" customWidth="1"/>
    <col min="1301" max="1301" width="0" style="798" hidden="1" customWidth="1"/>
    <col min="1302" max="1302" width="3.7109375" style="798" customWidth="1"/>
    <col min="1303" max="1303" width="11.140625" style="798" bestFit="1" customWidth="1"/>
    <col min="1304" max="1305" width="10.5703125" style="798"/>
    <col min="1306" max="1306" width="11.140625" style="798" customWidth="1"/>
    <col min="1307" max="1536" width="10.5703125" style="798"/>
    <col min="1537" max="1544" width="0" style="798" hidden="1" customWidth="1"/>
    <col min="1545" max="1545" width="3.7109375" style="798" customWidth="1"/>
    <col min="1546" max="1546" width="3.85546875" style="798" customWidth="1"/>
    <col min="1547" max="1547" width="3.7109375" style="798" customWidth="1"/>
    <col min="1548" max="1548" width="12.7109375" style="798" customWidth="1"/>
    <col min="1549" max="1549" width="52.7109375" style="798" customWidth="1"/>
    <col min="1550" max="1553" width="0" style="798" hidden="1" customWidth="1"/>
    <col min="1554" max="1554" width="12.28515625" style="798" customWidth="1"/>
    <col min="1555" max="1555" width="6.42578125" style="798" customWidth="1"/>
    <col min="1556" max="1556" width="12.28515625" style="798" customWidth="1"/>
    <col min="1557" max="1557" width="0" style="798" hidden="1" customWidth="1"/>
    <col min="1558" max="1558" width="3.7109375" style="798" customWidth="1"/>
    <col min="1559" max="1559" width="11.140625" style="798" bestFit="1" customWidth="1"/>
    <col min="1560" max="1561" width="10.5703125" style="798"/>
    <col min="1562" max="1562" width="11.140625" style="798" customWidth="1"/>
    <col min="1563" max="1792" width="10.5703125" style="798"/>
    <col min="1793" max="1800" width="0" style="798" hidden="1" customWidth="1"/>
    <col min="1801" max="1801" width="3.7109375" style="798" customWidth="1"/>
    <col min="1802" max="1802" width="3.85546875" style="798" customWidth="1"/>
    <col min="1803" max="1803" width="3.7109375" style="798" customWidth="1"/>
    <col min="1804" max="1804" width="12.7109375" style="798" customWidth="1"/>
    <col min="1805" max="1805" width="52.7109375" style="798" customWidth="1"/>
    <col min="1806" max="1809" width="0" style="798" hidden="1" customWidth="1"/>
    <col min="1810" max="1810" width="12.28515625" style="798" customWidth="1"/>
    <col min="1811" max="1811" width="6.42578125" style="798" customWidth="1"/>
    <col min="1812" max="1812" width="12.28515625" style="798" customWidth="1"/>
    <col min="1813" max="1813" width="0" style="798" hidden="1" customWidth="1"/>
    <col min="1814" max="1814" width="3.7109375" style="798" customWidth="1"/>
    <col min="1815" max="1815" width="11.140625" style="798" bestFit="1" customWidth="1"/>
    <col min="1816" max="1817" width="10.5703125" style="798"/>
    <col min="1818" max="1818" width="11.140625" style="798" customWidth="1"/>
    <col min="1819" max="2048" width="10.5703125" style="798"/>
    <col min="2049" max="2056" width="0" style="798" hidden="1" customWidth="1"/>
    <col min="2057" max="2057" width="3.7109375" style="798" customWidth="1"/>
    <col min="2058" max="2058" width="3.85546875" style="798" customWidth="1"/>
    <col min="2059" max="2059" width="3.7109375" style="798" customWidth="1"/>
    <col min="2060" max="2060" width="12.7109375" style="798" customWidth="1"/>
    <col min="2061" max="2061" width="52.7109375" style="798" customWidth="1"/>
    <col min="2062" max="2065" width="0" style="798" hidden="1" customWidth="1"/>
    <col min="2066" max="2066" width="12.28515625" style="798" customWidth="1"/>
    <col min="2067" max="2067" width="6.42578125" style="798" customWidth="1"/>
    <col min="2068" max="2068" width="12.28515625" style="798" customWidth="1"/>
    <col min="2069" max="2069" width="0" style="798" hidden="1" customWidth="1"/>
    <col min="2070" max="2070" width="3.7109375" style="798" customWidth="1"/>
    <col min="2071" max="2071" width="11.140625" style="798" bestFit="1" customWidth="1"/>
    <col min="2072" max="2073" width="10.5703125" style="798"/>
    <col min="2074" max="2074" width="11.140625" style="798" customWidth="1"/>
    <col min="2075" max="2304" width="10.5703125" style="798"/>
    <col min="2305" max="2312" width="0" style="798" hidden="1" customWidth="1"/>
    <col min="2313" max="2313" width="3.7109375" style="798" customWidth="1"/>
    <col min="2314" max="2314" width="3.85546875" style="798" customWidth="1"/>
    <col min="2315" max="2315" width="3.7109375" style="798" customWidth="1"/>
    <col min="2316" max="2316" width="12.7109375" style="798" customWidth="1"/>
    <col min="2317" max="2317" width="52.7109375" style="798" customWidth="1"/>
    <col min="2318" max="2321" width="0" style="798" hidden="1" customWidth="1"/>
    <col min="2322" max="2322" width="12.28515625" style="798" customWidth="1"/>
    <col min="2323" max="2323" width="6.42578125" style="798" customWidth="1"/>
    <col min="2324" max="2324" width="12.28515625" style="798" customWidth="1"/>
    <col min="2325" max="2325" width="0" style="798" hidden="1" customWidth="1"/>
    <col min="2326" max="2326" width="3.7109375" style="798" customWidth="1"/>
    <col min="2327" max="2327" width="11.140625" style="798" bestFit="1" customWidth="1"/>
    <col min="2328" max="2329" width="10.5703125" style="798"/>
    <col min="2330" max="2330" width="11.140625" style="798" customWidth="1"/>
    <col min="2331" max="2560" width="10.5703125" style="798"/>
    <col min="2561" max="2568" width="0" style="798" hidden="1" customWidth="1"/>
    <col min="2569" max="2569" width="3.7109375" style="798" customWidth="1"/>
    <col min="2570" max="2570" width="3.85546875" style="798" customWidth="1"/>
    <col min="2571" max="2571" width="3.7109375" style="798" customWidth="1"/>
    <col min="2572" max="2572" width="12.7109375" style="798" customWidth="1"/>
    <col min="2573" max="2573" width="52.7109375" style="798" customWidth="1"/>
    <col min="2574" max="2577" width="0" style="798" hidden="1" customWidth="1"/>
    <col min="2578" max="2578" width="12.28515625" style="798" customWidth="1"/>
    <col min="2579" max="2579" width="6.42578125" style="798" customWidth="1"/>
    <col min="2580" max="2580" width="12.28515625" style="798" customWidth="1"/>
    <col min="2581" max="2581" width="0" style="798" hidden="1" customWidth="1"/>
    <col min="2582" max="2582" width="3.7109375" style="798" customWidth="1"/>
    <col min="2583" max="2583" width="11.140625" style="798" bestFit="1" customWidth="1"/>
    <col min="2584" max="2585" width="10.5703125" style="798"/>
    <col min="2586" max="2586" width="11.140625" style="798" customWidth="1"/>
    <col min="2587" max="2816" width="10.5703125" style="798"/>
    <col min="2817" max="2824" width="0" style="798" hidden="1" customWidth="1"/>
    <col min="2825" max="2825" width="3.7109375" style="798" customWidth="1"/>
    <col min="2826" max="2826" width="3.85546875" style="798" customWidth="1"/>
    <col min="2827" max="2827" width="3.7109375" style="798" customWidth="1"/>
    <col min="2828" max="2828" width="12.7109375" style="798" customWidth="1"/>
    <col min="2829" max="2829" width="52.7109375" style="798" customWidth="1"/>
    <col min="2830" max="2833" width="0" style="798" hidden="1" customWidth="1"/>
    <col min="2834" max="2834" width="12.28515625" style="798" customWidth="1"/>
    <col min="2835" max="2835" width="6.42578125" style="798" customWidth="1"/>
    <col min="2836" max="2836" width="12.28515625" style="798" customWidth="1"/>
    <col min="2837" max="2837" width="0" style="798" hidden="1" customWidth="1"/>
    <col min="2838" max="2838" width="3.7109375" style="798" customWidth="1"/>
    <col min="2839" max="2839" width="11.140625" style="798" bestFit="1" customWidth="1"/>
    <col min="2840" max="2841" width="10.5703125" style="798"/>
    <col min="2842" max="2842" width="11.140625" style="798" customWidth="1"/>
    <col min="2843" max="3072" width="10.5703125" style="798"/>
    <col min="3073" max="3080" width="0" style="798" hidden="1" customWidth="1"/>
    <col min="3081" max="3081" width="3.7109375" style="798" customWidth="1"/>
    <col min="3082" max="3082" width="3.85546875" style="798" customWidth="1"/>
    <col min="3083" max="3083" width="3.7109375" style="798" customWidth="1"/>
    <col min="3084" max="3084" width="12.7109375" style="798" customWidth="1"/>
    <col min="3085" max="3085" width="52.7109375" style="798" customWidth="1"/>
    <col min="3086" max="3089" width="0" style="798" hidden="1" customWidth="1"/>
    <col min="3090" max="3090" width="12.28515625" style="798" customWidth="1"/>
    <col min="3091" max="3091" width="6.42578125" style="798" customWidth="1"/>
    <col min="3092" max="3092" width="12.28515625" style="798" customWidth="1"/>
    <col min="3093" max="3093" width="0" style="798" hidden="1" customWidth="1"/>
    <col min="3094" max="3094" width="3.7109375" style="798" customWidth="1"/>
    <col min="3095" max="3095" width="11.140625" style="798" bestFit="1" customWidth="1"/>
    <col min="3096" max="3097" width="10.5703125" style="798"/>
    <col min="3098" max="3098" width="11.140625" style="798" customWidth="1"/>
    <col min="3099" max="3328" width="10.5703125" style="798"/>
    <col min="3329" max="3336" width="0" style="798" hidden="1" customWidth="1"/>
    <col min="3337" max="3337" width="3.7109375" style="798" customWidth="1"/>
    <col min="3338" max="3338" width="3.85546875" style="798" customWidth="1"/>
    <col min="3339" max="3339" width="3.7109375" style="798" customWidth="1"/>
    <col min="3340" max="3340" width="12.7109375" style="798" customWidth="1"/>
    <col min="3341" max="3341" width="52.7109375" style="798" customWidth="1"/>
    <col min="3342" max="3345" width="0" style="798" hidden="1" customWidth="1"/>
    <col min="3346" max="3346" width="12.28515625" style="798" customWidth="1"/>
    <col min="3347" max="3347" width="6.42578125" style="798" customWidth="1"/>
    <col min="3348" max="3348" width="12.28515625" style="798" customWidth="1"/>
    <col min="3349" max="3349" width="0" style="798" hidden="1" customWidth="1"/>
    <col min="3350" max="3350" width="3.7109375" style="798" customWidth="1"/>
    <col min="3351" max="3351" width="11.140625" style="798" bestFit="1" customWidth="1"/>
    <col min="3352" max="3353" width="10.5703125" style="798"/>
    <col min="3354" max="3354" width="11.140625" style="798" customWidth="1"/>
    <col min="3355" max="3584" width="10.5703125" style="798"/>
    <col min="3585" max="3592" width="0" style="798" hidden="1" customWidth="1"/>
    <col min="3593" max="3593" width="3.7109375" style="798" customWidth="1"/>
    <col min="3594" max="3594" width="3.85546875" style="798" customWidth="1"/>
    <col min="3595" max="3595" width="3.7109375" style="798" customWidth="1"/>
    <col min="3596" max="3596" width="12.7109375" style="798" customWidth="1"/>
    <col min="3597" max="3597" width="52.7109375" style="798" customWidth="1"/>
    <col min="3598" max="3601" width="0" style="798" hidden="1" customWidth="1"/>
    <col min="3602" max="3602" width="12.28515625" style="798" customWidth="1"/>
    <col min="3603" max="3603" width="6.42578125" style="798" customWidth="1"/>
    <col min="3604" max="3604" width="12.28515625" style="798" customWidth="1"/>
    <col min="3605" max="3605" width="0" style="798" hidden="1" customWidth="1"/>
    <col min="3606" max="3606" width="3.7109375" style="798" customWidth="1"/>
    <col min="3607" max="3607" width="11.140625" style="798" bestFit="1" customWidth="1"/>
    <col min="3608" max="3609" width="10.5703125" style="798"/>
    <col min="3610" max="3610" width="11.140625" style="798" customWidth="1"/>
    <col min="3611" max="3840" width="10.5703125" style="798"/>
    <col min="3841" max="3848" width="0" style="798" hidden="1" customWidth="1"/>
    <col min="3849" max="3849" width="3.7109375" style="798" customWidth="1"/>
    <col min="3850" max="3850" width="3.85546875" style="798" customWidth="1"/>
    <col min="3851" max="3851" width="3.7109375" style="798" customWidth="1"/>
    <col min="3852" max="3852" width="12.7109375" style="798" customWidth="1"/>
    <col min="3853" max="3853" width="52.7109375" style="798" customWidth="1"/>
    <col min="3854" max="3857" width="0" style="798" hidden="1" customWidth="1"/>
    <col min="3858" max="3858" width="12.28515625" style="798" customWidth="1"/>
    <col min="3859" max="3859" width="6.42578125" style="798" customWidth="1"/>
    <col min="3860" max="3860" width="12.28515625" style="798" customWidth="1"/>
    <col min="3861" max="3861" width="0" style="798" hidden="1" customWidth="1"/>
    <col min="3862" max="3862" width="3.7109375" style="798" customWidth="1"/>
    <col min="3863" max="3863" width="11.140625" style="798" bestFit="1" customWidth="1"/>
    <col min="3864" max="3865" width="10.5703125" style="798"/>
    <col min="3866" max="3866" width="11.140625" style="798" customWidth="1"/>
    <col min="3867" max="4096" width="10.5703125" style="798"/>
    <col min="4097" max="4104" width="0" style="798" hidden="1" customWidth="1"/>
    <col min="4105" max="4105" width="3.7109375" style="798" customWidth="1"/>
    <col min="4106" max="4106" width="3.85546875" style="798" customWidth="1"/>
    <col min="4107" max="4107" width="3.7109375" style="798" customWidth="1"/>
    <col min="4108" max="4108" width="12.7109375" style="798" customWidth="1"/>
    <col min="4109" max="4109" width="52.7109375" style="798" customWidth="1"/>
    <col min="4110" max="4113" width="0" style="798" hidden="1" customWidth="1"/>
    <col min="4114" max="4114" width="12.28515625" style="798" customWidth="1"/>
    <col min="4115" max="4115" width="6.42578125" style="798" customWidth="1"/>
    <col min="4116" max="4116" width="12.28515625" style="798" customWidth="1"/>
    <col min="4117" max="4117" width="0" style="798" hidden="1" customWidth="1"/>
    <col min="4118" max="4118" width="3.7109375" style="798" customWidth="1"/>
    <col min="4119" max="4119" width="11.140625" style="798" bestFit="1" customWidth="1"/>
    <col min="4120" max="4121" width="10.5703125" style="798"/>
    <col min="4122" max="4122" width="11.140625" style="798" customWidth="1"/>
    <col min="4123" max="4352" width="10.5703125" style="798"/>
    <col min="4353" max="4360" width="0" style="798" hidden="1" customWidth="1"/>
    <col min="4361" max="4361" width="3.7109375" style="798" customWidth="1"/>
    <col min="4362" max="4362" width="3.85546875" style="798" customWidth="1"/>
    <col min="4363" max="4363" width="3.7109375" style="798" customWidth="1"/>
    <col min="4364" max="4364" width="12.7109375" style="798" customWidth="1"/>
    <col min="4365" max="4365" width="52.7109375" style="798" customWidth="1"/>
    <col min="4366" max="4369" width="0" style="798" hidden="1" customWidth="1"/>
    <col min="4370" max="4370" width="12.28515625" style="798" customWidth="1"/>
    <col min="4371" max="4371" width="6.42578125" style="798" customWidth="1"/>
    <col min="4372" max="4372" width="12.28515625" style="798" customWidth="1"/>
    <col min="4373" max="4373" width="0" style="798" hidden="1" customWidth="1"/>
    <col min="4374" max="4374" width="3.7109375" style="798" customWidth="1"/>
    <col min="4375" max="4375" width="11.140625" style="798" bestFit="1" customWidth="1"/>
    <col min="4376" max="4377" width="10.5703125" style="798"/>
    <col min="4378" max="4378" width="11.140625" style="798" customWidth="1"/>
    <col min="4379" max="4608" width="10.5703125" style="798"/>
    <col min="4609" max="4616" width="0" style="798" hidden="1" customWidth="1"/>
    <col min="4617" max="4617" width="3.7109375" style="798" customWidth="1"/>
    <col min="4618" max="4618" width="3.85546875" style="798" customWidth="1"/>
    <col min="4619" max="4619" width="3.7109375" style="798" customWidth="1"/>
    <col min="4620" max="4620" width="12.7109375" style="798" customWidth="1"/>
    <col min="4621" max="4621" width="52.7109375" style="798" customWidth="1"/>
    <col min="4622" max="4625" width="0" style="798" hidden="1" customWidth="1"/>
    <col min="4626" max="4626" width="12.28515625" style="798" customWidth="1"/>
    <col min="4627" max="4627" width="6.42578125" style="798" customWidth="1"/>
    <col min="4628" max="4628" width="12.28515625" style="798" customWidth="1"/>
    <col min="4629" max="4629" width="0" style="798" hidden="1" customWidth="1"/>
    <col min="4630" max="4630" width="3.7109375" style="798" customWidth="1"/>
    <col min="4631" max="4631" width="11.140625" style="798" bestFit="1" customWidth="1"/>
    <col min="4632" max="4633" width="10.5703125" style="798"/>
    <col min="4634" max="4634" width="11.140625" style="798" customWidth="1"/>
    <col min="4635" max="4864" width="10.5703125" style="798"/>
    <col min="4865" max="4872" width="0" style="798" hidden="1" customWidth="1"/>
    <col min="4873" max="4873" width="3.7109375" style="798" customWidth="1"/>
    <col min="4874" max="4874" width="3.85546875" style="798" customWidth="1"/>
    <col min="4875" max="4875" width="3.7109375" style="798" customWidth="1"/>
    <col min="4876" max="4876" width="12.7109375" style="798" customWidth="1"/>
    <col min="4877" max="4877" width="52.7109375" style="798" customWidth="1"/>
    <col min="4878" max="4881" width="0" style="798" hidden="1" customWidth="1"/>
    <col min="4882" max="4882" width="12.28515625" style="798" customWidth="1"/>
    <col min="4883" max="4883" width="6.42578125" style="798" customWidth="1"/>
    <col min="4884" max="4884" width="12.28515625" style="798" customWidth="1"/>
    <col min="4885" max="4885" width="0" style="798" hidden="1" customWidth="1"/>
    <col min="4886" max="4886" width="3.7109375" style="798" customWidth="1"/>
    <col min="4887" max="4887" width="11.140625" style="798" bestFit="1" customWidth="1"/>
    <col min="4888" max="4889" width="10.5703125" style="798"/>
    <col min="4890" max="4890" width="11.140625" style="798" customWidth="1"/>
    <col min="4891" max="5120" width="10.5703125" style="798"/>
    <col min="5121" max="5128" width="0" style="798" hidden="1" customWidth="1"/>
    <col min="5129" max="5129" width="3.7109375" style="798" customWidth="1"/>
    <col min="5130" max="5130" width="3.85546875" style="798" customWidth="1"/>
    <col min="5131" max="5131" width="3.7109375" style="798" customWidth="1"/>
    <col min="5132" max="5132" width="12.7109375" style="798" customWidth="1"/>
    <col min="5133" max="5133" width="52.7109375" style="798" customWidth="1"/>
    <col min="5134" max="5137" width="0" style="798" hidden="1" customWidth="1"/>
    <col min="5138" max="5138" width="12.28515625" style="798" customWidth="1"/>
    <col min="5139" max="5139" width="6.42578125" style="798" customWidth="1"/>
    <col min="5140" max="5140" width="12.28515625" style="798" customWidth="1"/>
    <col min="5141" max="5141" width="0" style="798" hidden="1" customWidth="1"/>
    <col min="5142" max="5142" width="3.7109375" style="798" customWidth="1"/>
    <col min="5143" max="5143" width="11.140625" style="798" bestFit="1" customWidth="1"/>
    <col min="5144" max="5145" width="10.5703125" style="798"/>
    <col min="5146" max="5146" width="11.140625" style="798" customWidth="1"/>
    <col min="5147" max="5376" width="10.5703125" style="798"/>
    <col min="5377" max="5384" width="0" style="798" hidden="1" customWidth="1"/>
    <col min="5385" max="5385" width="3.7109375" style="798" customWidth="1"/>
    <col min="5386" max="5386" width="3.85546875" style="798" customWidth="1"/>
    <col min="5387" max="5387" width="3.7109375" style="798" customWidth="1"/>
    <col min="5388" max="5388" width="12.7109375" style="798" customWidth="1"/>
    <col min="5389" max="5389" width="52.7109375" style="798" customWidth="1"/>
    <col min="5390" max="5393" width="0" style="798" hidden="1" customWidth="1"/>
    <col min="5394" max="5394" width="12.28515625" style="798" customWidth="1"/>
    <col min="5395" max="5395" width="6.42578125" style="798" customWidth="1"/>
    <col min="5396" max="5396" width="12.28515625" style="798" customWidth="1"/>
    <col min="5397" max="5397" width="0" style="798" hidden="1" customWidth="1"/>
    <col min="5398" max="5398" width="3.7109375" style="798" customWidth="1"/>
    <col min="5399" max="5399" width="11.140625" style="798" bestFit="1" customWidth="1"/>
    <col min="5400" max="5401" width="10.5703125" style="798"/>
    <col min="5402" max="5402" width="11.140625" style="798" customWidth="1"/>
    <col min="5403" max="5632" width="10.5703125" style="798"/>
    <col min="5633" max="5640" width="0" style="798" hidden="1" customWidth="1"/>
    <col min="5641" max="5641" width="3.7109375" style="798" customWidth="1"/>
    <col min="5642" max="5642" width="3.85546875" style="798" customWidth="1"/>
    <col min="5643" max="5643" width="3.7109375" style="798" customWidth="1"/>
    <col min="5644" max="5644" width="12.7109375" style="798" customWidth="1"/>
    <col min="5645" max="5645" width="52.7109375" style="798" customWidth="1"/>
    <col min="5646" max="5649" width="0" style="798" hidden="1" customWidth="1"/>
    <col min="5650" max="5650" width="12.28515625" style="798" customWidth="1"/>
    <col min="5651" max="5651" width="6.42578125" style="798" customWidth="1"/>
    <col min="5652" max="5652" width="12.28515625" style="798" customWidth="1"/>
    <col min="5653" max="5653" width="0" style="798" hidden="1" customWidth="1"/>
    <col min="5654" max="5654" width="3.7109375" style="798" customWidth="1"/>
    <col min="5655" max="5655" width="11.140625" style="798" bestFit="1" customWidth="1"/>
    <col min="5656" max="5657" width="10.5703125" style="798"/>
    <col min="5658" max="5658" width="11.140625" style="798" customWidth="1"/>
    <col min="5659" max="5888" width="10.5703125" style="798"/>
    <col min="5889" max="5896" width="0" style="798" hidden="1" customWidth="1"/>
    <col min="5897" max="5897" width="3.7109375" style="798" customWidth="1"/>
    <col min="5898" max="5898" width="3.85546875" style="798" customWidth="1"/>
    <col min="5899" max="5899" width="3.7109375" style="798" customWidth="1"/>
    <col min="5900" max="5900" width="12.7109375" style="798" customWidth="1"/>
    <col min="5901" max="5901" width="52.7109375" style="798" customWidth="1"/>
    <col min="5902" max="5905" width="0" style="798" hidden="1" customWidth="1"/>
    <col min="5906" max="5906" width="12.28515625" style="798" customWidth="1"/>
    <col min="5907" max="5907" width="6.42578125" style="798" customWidth="1"/>
    <col min="5908" max="5908" width="12.28515625" style="798" customWidth="1"/>
    <col min="5909" max="5909" width="0" style="798" hidden="1" customWidth="1"/>
    <col min="5910" max="5910" width="3.7109375" style="798" customWidth="1"/>
    <col min="5911" max="5911" width="11.140625" style="798" bestFit="1" customWidth="1"/>
    <col min="5912" max="5913" width="10.5703125" style="798"/>
    <col min="5914" max="5914" width="11.140625" style="798" customWidth="1"/>
    <col min="5915" max="6144" width="10.5703125" style="798"/>
    <col min="6145" max="6152" width="0" style="798" hidden="1" customWidth="1"/>
    <col min="6153" max="6153" width="3.7109375" style="798" customWidth="1"/>
    <col min="6154" max="6154" width="3.85546875" style="798" customWidth="1"/>
    <col min="6155" max="6155" width="3.7109375" style="798" customWidth="1"/>
    <col min="6156" max="6156" width="12.7109375" style="798" customWidth="1"/>
    <col min="6157" max="6157" width="52.7109375" style="798" customWidth="1"/>
    <col min="6158" max="6161" width="0" style="798" hidden="1" customWidth="1"/>
    <col min="6162" max="6162" width="12.28515625" style="798" customWidth="1"/>
    <col min="6163" max="6163" width="6.42578125" style="798" customWidth="1"/>
    <col min="6164" max="6164" width="12.28515625" style="798" customWidth="1"/>
    <col min="6165" max="6165" width="0" style="798" hidden="1" customWidth="1"/>
    <col min="6166" max="6166" width="3.7109375" style="798" customWidth="1"/>
    <col min="6167" max="6167" width="11.140625" style="798" bestFit="1" customWidth="1"/>
    <col min="6168" max="6169" width="10.5703125" style="798"/>
    <col min="6170" max="6170" width="11.140625" style="798" customWidth="1"/>
    <col min="6171" max="6400" width="10.5703125" style="798"/>
    <col min="6401" max="6408" width="0" style="798" hidden="1" customWidth="1"/>
    <col min="6409" max="6409" width="3.7109375" style="798" customWidth="1"/>
    <col min="6410" max="6410" width="3.85546875" style="798" customWidth="1"/>
    <col min="6411" max="6411" width="3.7109375" style="798" customWidth="1"/>
    <col min="6412" max="6412" width="12.7109375" style="798" customWidth="1"/>
    <col min="6413" max="6413" width="52.7109375" style="798" customWidth="1"/>
    <col min="6414" max="6417" width="0" style="798" hidden="1" customWidth="1"/>
    <col min="6418" max="6418" width="12.28515625" style="798" customWidth="1"/>
    <col min="6419" max="6419" width="6.42578125" style="798" customWidth="1"/>
    <col min="6420" max="6420" width="12.28515625" style="798" customWidth="1"/>
    <col min="6421" max="6421" width="0" style="798" hidden="1" customWidth="1"/>
    <col min="6422" max="6422" width="3.7109375" style="798" customWidth="1"/>
    <col min="6423" max="6423" width="11.140625" style="798" bestFit="1" customWidth="1"/>
    <col min="6424" max="6425" width="10.5703125" style="798"/>
    <col min="6426" max="6426" width="11.140625" style="798" customWidth="1"/>
    <col min="6427" max="6656" width="10.5703125" style="798"/>
    <col min="6657" max="6664" width="0" style="798" hidden="1" customWidth="1"/>
    <col min="6665" max="6665" width="3.7109375" style="798" customWidth="1"/>
    <col min="6666" max="6666" width="3.85546875" style="798" customWidth="1"/>
    <col min="6667" max="6667" width="3.7109375" style="798" customWidth="1"/>
    <col min="6668" max="6668" width="12.7109375" style="798" customWidth="1"/>
    <col min="6669" max="6669" width="52.7109375" style="798" customWidth="1"/>
    <col min="6670" max="6673" width="0" style="798" hidden="1" customWidth="1"/>
    <col min="6674" max="6674" width="12.28515625" style="798" customWidth="1"/>
    <col min="6675" max="6675" width="6.42578125" style="798" customWidth="1"/>
    <col min="6676" max="6676" width="12.28515625" style="798" customWidth="1"/>
    <col min="6677" max="6677" width="0" style="798" hidden="1" customWidth="1"/>
    <col min="6678" max="6678" width="3.7109375" style="798" customWidth="1"/>
    <col min="6679" max="6679" width="11.140625" style="798" bestFit="1" customWidth="1"/>
    <col min="6680" max="6681" width="10.5703125" style="798"/>
    <col min="6682" max="6682" width="11.140625" style="798" customWidth="1"/>
    <col min="6683" max="6912" width="10.5703125" style="798"/>
    <col min="6913" max="6920" width="0" style="798" hidden="1" customWidth="1"/>
    <col min="6921" max="6921" width="3.7109375" style="798" customWidth="1"/>
    <col min="6922" max="6922" width="3.85546875" style="798" customWidth="1"/>
    <col min="6923" max="6923" width="3.7109375" style="798" customWidth="1"/>
    <col min="6924" max="6924" width="12.7109375" style="798" customWidth="1"/>
    <col min="6925" max="6925" width="52.7109375" style="798" customWidth="1"/>
    <col min="6926" max="6929" width="0" style="798" hidden="1" customWidth="1"/>
    <col min="6930" max="6930" width="12.28515625" style="798" customWidth="1"/>
    <col min="6931" max="6931" width="6.42578125" style="798" customWidth="1"/>
    <col min="6932" max="6932" width="12.28515625" style="798" customWidth="1"/>
    <col min="6933" max="6933" width="0" style="798" hidden="1" customWidth="1"/>
    <col min="6934" max="6934" width="3.7109375" style="798" customWidth="1"/>
    <col min="6935" max="6935" width="11.140625" style="798" bestFit="1" customWidth="1"/>
    <col min="6936" max="6937" width="10.5703125" style="798"/>
    <col min="6938" max="6938" width="11.140625" style="798" customWidth="1"/>
    <col min="6939" max="7168" width="10.5703125" style="798"/>
    <col min="7169" max="7176" width="0" style="798" hidden="1" customWidth="1"/>
    <col min="7177" max="7177" width="3.7109375" style="798" customWidth="1"/>
    <col min="7178" max="7178" width="3.85546875" style="798" customWidth="1"/>
    <col min="7179" max="7179" width="3.7109375" style="798" customWidth="1"/>
    <col min="7180" max="7180" width="12.7109375" style="798" customWidth="1"/>
    <col min="7181" max="7181" width="52.7109375" style="798" customWidth="1"/>
    <col min="7182" max="7185" width="0" style="798" hidden="1" customWidth="1"/>
    <col min="7186" max="7186" width="12.28515625" style="798" customWidth="1"/>
    <col min="7187" max="7187" width="6.42578125" style="798" customWidth="1"/>
    <col min="7188" max="7188" width="12.28515625" style="798" customWidth="1"/>
    <col min="7189" max="7189" width="0" style="798" hidden="1" customWidth="1"/>
    <col min="7190" max="7190" width="3.7109375" style="798" customWidth="1"/>
    <col min="7191" max="7191" width="11.140625" style="798" bestFit="1" customWidth="1"/>
    <col min="7192" max="7193" width="10.5703125" style="798"/>
    <col min="7194" max="7194" width="11.140625" style="798" customWidth="1"/>
    <col min="7195" max="7424" width="10.5703125" style="798"/>
    <col min="7425" max="7432" width="0" style="798" hidden="1" customWidth="1"/>
    <col min="7433" max="7433" width="3.7109375" style="798" customWidth="1"/>
    <col min="7434" max="7434" width="3.85546875" style="798" customWidth="1"/>
    <col min="7435" max="7435" width="3.7109375" style="798" customWidth="1"/>
    <col min="7436" max="7436" width="12.7109375" style="798" customWidth="1"/>
    <col min="7437" max="7437" width="52.7109375" style="798" customWidth="1"/>
    <col min="7438" max="7441" width="0" style="798" hidden="1" customWidth="1"/>
    <col min="7442" max="7442" width="12.28515625" style="798" customWidth="1"/>
    <col min="7443" max="7443" width="6.42578125" style="798" customWidth="1"/>
    <col min="7444" max="7444" width="12.28515625" style="798" customWidth="1"/>
    <col min="7445" max="7445" width="0" style="798" hidden="1" customWidth="1"/>
    <col min="7446" max="7446" width="3.7109375" style="798" customWidth="1"/>
    <col min="7447" max="7447" width="11.140625" style="798" bestFit="1" customWidth="1"/>
    <col min="7448" max="7449" width="10.5703125" style="798"/>
    <col min="7450" max="7450" width="11.140625" style="798" customWidth="1"/>
    <col min="7451" max="7680" width="10.5703125" style="798"/>
    <col min="7681" max="7688" width="0" style="798" hidden="1" customWidth="1"/>
    <col min="7689" max="7689" width="3.7109375" style="798" customWidth="1"/>
    <col min="7690" max="7690" width="3.85546875" style="798" customWidth="1"/>
    <col min="7691" max="7691" width="3.7109375" style="798" customWidth="1"/>
    <col min="7692" max="7692" width="12.7109375" style="798" customWidth="1"/>
    <col min="7693" max="7693" width="52.7109375" style="798" customWidth="1"/>
    <col min="7694" max="7697" width="0" style="798" hidden="1" customWidth="1"/>
    <col min="7698" max="7698" width="12.28515625" style="798" customWidth="1"/>
    <col min="7699" max="7699" width="6.42578125" style="798" customWidth="1"/>
    <col min="7700" max="7700" width="12.28515625" style="798" customWidth="1"/>
    <col min="7701" max="7701" width="0" style="798" hidden="1" customWidth="1"/>
    <col min="7702" max="7702" width="3.7109375" style="798" customWidth="1"/>
    <col min="7703" max="7703" width="11.140625" style="798" bestFit="1" customWidth="1"/>
    <col min="7704" max="7705" width="10.5703125" style="798"/>
    <col min="7706" max="7706" width="11.140625" style="798" customWidth="1"/>
    <col min="7707" max="7936" width="10.5703125" style="798"/>
    <col min="7937" max="7944" width="0" style="798" hidden="1" customWidth="1"/>
    <col min="7945" max="7945" width="3.7109375" style="798" customWidth="1"/>
    <col min="7946" max="7946" width="3.85546875" style="798" customWidth="1"/>
    <col min="7947" max="7947" width="3.7109375" style="798" customWidth="1"/>
    <col min="7948" max="7948" width="12.7109375" style="798" customWidth="1"/>
    <col min="7949" max="7949" width="52.7109375" style="798" customWidth="1"/>
    <col min="7950" max="7953" width="0" style="798" hidden="1" customWidth="1"/>
    <col min="7954" max="7954" width="12.28515625" style="798" customWidth="1"/>
    <col min="7955" max="7955" width="6.42578125" style="798" customWidth="1"/>
    <col min="7956" max="7956" width="12.28515625" style="798" customWidth="1"/>
    <col min="7957" max="7957" width="0" style="798" hidden="1" customWidth="1"/>
    <col min="7958" max="7958" width="3.7109375" style="798" customWidth="1"/>
    <col min="7959" max="7959" width="11.140625" style="798" bestFit="1" customWidth="1"/>
    <col min="7960" max="7961" width="10.5703125" style="798"/>
    <col min="7962" max="7962" width="11.140625" style="798" customWidth="1"/>
    <col min="7963" max="8192" width="10.5703125" style="798"/>
    <col min="8193" max="8200" width="0" style="798" hidden="1" customWidth="1"/>
    <col min="8201" max="8201" width="3.7109375" style="798" customWidth="1"/>
    <col min="8202" max="8202" width="3.85546875" style="798" customWidth="1"/>
    <col min="8203" max="8203" width="3.7109375" style="798" customWidth="1"/>
    <col min="8204" max="8204" width="12.7109375" style="798" customWidth="1"/>
    <col min="8205" max="8205" width="52.7109375" style="798" customWidth="1"/>
    <col min="8206" max="8209" width="0" style="798" hidden="1" customWidth="1"/>
    <col min="8210" max="8210" width="12.28515625" style="798" customWidth="1"/>
    <col min="8211" max="8211" width="6.42578125" style="798" customWidth="1"/>
    <col min="8212" max="8212" width="12.28515625" style="798" customWidth="1"/>
    <col min="8213" max="8213" width="0" style="798" hidden="1" customWidth="1"/>
    <col min="8214" max="8214" width="3.7109375" style="798" customWidth="1"/>
    <col min="8215" max="8215" width="11.140625" style="798" bestFit="1" customWidth="1"/>
    <col min="8216" max="8217" width="10.5703125" style="798"/>
    <col min="8218" max="8218" width="11.140625" style="798" customWidth="1"/>
    <col min="8219" max="8448" width="10.5703125" style="798"/>
    <col min="8449" max="8456" width="0" style="798" hidden="1" customWidth="1"/>
    <col min="8457" max="8457" width="3.7109375" style="798" customWidth="1"/>
    <col min="8458" max="8458" width="3.85546875" style="798" customWidth="1"/>
    <col min="8459" max="8459" width="3.7109375" style="798" customWidth="1"/>
    <col min="8460" max="8460" width="12.7109375" style="798" customWidth="1"/>
    <col min="8461" max="8461" width="52.7109375" style="798" customWidth="1"/>
    <col min="8462" max="8465" width="0" style="798" hidden="1" customWidth="1"/>
    <col min="8466" max="8466" width="12.28515625" style="798" customWidth="1"/>
    <col min="8467" max="8467" width="6.42578125" style="798" customWidth="1"/>
    <col min="8468" max="8468" width="12.28515625" style="798" customWidth="1"/>
    <col min="8469" max="8469" width="0" style="798" hidden="1" customWidth="1"/>
    <col min="8470" max="8470" width="3.7109375" style="798" customWidth="1"/>
    <col min="8471" max="8471" width="11.140625" style="798" bestFit="1" customWidth="1"/>
    <col min="8472" max="8473" width="10.5703125" style="798"/>
    <col min="8474" max="8474" width="11.140625" style="798" customWidth="1"/>
    <col min="8475" max="8704" width="10.5703125" style="798"/>
    <col min="8705" max="8712" width="0" style="798" hidden="1" customWidth="1"/>
    <col min="8713" max="8713" width="3.7109375" style="798" customWidth="1"/>
    <col min="8714" max="8714" width="3.85546875" style="798" customWidth="1"/>
    <col min="8715" max="8715" width="3.7109375" style="798" customWidth="1"/>
    <col min="8716" max="8716" width="12.7109375" style="798" customWidth="1"/>
    <col min="8717" max="8717" width="52.7109375" style="798" customWidth="1"/>
    <col min="8718" max="8721" width="0" style="798" hidden="1" customWidth="1"/>
    <col min="8722" max="8722" width="12.28515625" style="798" customWidth="1"/>
    <col min="8723" max="8723" width="6.42578125" style="798" customWidth="1"/>
    <col min="8724" max="8724" width="12.28515625" style="798" customWidth="1"/>
    <col min="8725" max="8725" width="0" style="798" hidden="1" customWidth="1"/>
    <col min="8726" max="8726" width="3.7109375" style="798" customWidth="1"/>
    <col min="8727" max="8727" width="11.140625" style="798" bestFit="1" customWidth="1"/>
    <col min="8728" max="8729" width="10.5703125" style="798"/>
    <col min="8730" max="8730" width="11.140625" style="798" customWidth="1"/>
    <col min="8731" max="8960" width="10.5703125" style="798"/>
    <col min="8961" max="8968" width="0" style="798" hidden="1" customWidth="1"/>
    <col min="8969" max="8969" width="3.7109375" style="798" customWidth="1"/>
    <col min="8970" max="8970" width="3.85546875" style="798" customWidth="1"/>
    <col min="8971" max="8971" width="3.7109375" style="798" customWidth="1"/>
    <col min="8972" max="8972" width="12.7109375" style="798" customWidth="1"/>
    <col min="8973" max="8973" width="52.7109375" style="798" customWidth="1"/>
    <col min="8974" max="8977" width="0" style="798" hidden="1" customWidth="1"/>
    <col min="8978" max="8978" width="12.28515625" style="798" customWidth="1"/>
    <col min="8979" max="8979" width="6.42578125" style="798" customWidth="1"/>
    <col min="8980" max="8980" width="12.28515625" style="798" customWidth="1"/>
    <col min="8981" max="8981" width="0" style="798" hidden="1" customWidth="1"/>
    <col min="8982" max="8982" width="3.7109375" style="798" customWidth="1"/>
    <col min="8983" max="8983" width="11.140625" style="798" bestFit="1" customWidth="1"/>
    <col min="8984" max="8985" width="10.5703125" style="798"/>
    <col min="8986" max="8986" width="11.140625" style="798" customWidth="1"/>
    <col min="8987" max="9216" width="10.5703125" style="798"/>
    <col min="9217" max="9224" width="0" style="798" hidden="1" customWidth="1"/>
    <col min="9225" max="9225" width="3.7109375" style="798" customWidth="1"/>
    <col min="9226" max="9226" width="3.85546875" style="798" customWidth="1"/>
    <col min="9227" max="9227" width="3.7109375" style="798" customWidth="1"/>
    <col min="9228" max="9228" width="12.7109375" style="798" customWidth="1"/>
    <col min="9229" max="9229" width="52.7109375" style="798" customWidth="1"/>
    <col min="9230" max="9233" width="0" style="798" hidden="1" customWidth="1"/>
    <col min="9234" max="9234" width="12.28515625" style="798" customWidth="1"/>
    <col min="9235" max="9235" width="6.42578125" style="798" customWidth="1"/>
    <col min="9236" max="9236" width="12.28515625" style="798" customWidth="1"/>
    <col min="9237" max="9237" width="0" style="798" hidden="1" customWidth="1"/>
    <col min="9238" max="9238" width="3.7109375" style="798" customWidth="1"/>
    <col min="9239" max="9239" width="11.140625" style="798" bestFit="1" customWidth="1"/>
    <col min="9240" max="9241" width="10.5703125" style="798"/>
    <col min="9242" max="9242" width="11.140625" style="798" customWidth="1"/>
    <col min="9243" max="9472" width="10.5703125" style="798"/>
    <col min="9473" max="9480" width="0" style="798" hidden="1" customWidth="1"/>
    <col min="9481" max="9481" width="3.7109375" style="798" customWidth="1"/>
    <col min="9482" max="9482" width="3.85546875" style="798" customWidth="1"/>
    <col min="9483" max="9483" width="3.7109375" style="798" customWidth="1"/>
    <col min="9484" max="9484" width="12.7109375" style="798" customWidth="1"/>
    <col min="9485" max="9485" width="52.7109375" style="798" customWidth="1"/>
    <col min="9486" max="9489" width="0" style="798" hidden="1" customWidth="1"/>
    <col min="9490" max="9490" width="12.28515625" style="798" customWidth="1"/>
    <col min="9491" max="9491" width="6.42578125" style="798" customWidth="1"/>
    <col min="9492" max="9492" width="12.28515625" style="798" customWidth="1"/>
    <col min="9493" max="9493" width="0" style="798" hidden="1" customWidth="1"/>
    <col min="9494" max="9494" width="3.7109375" style="798" customWidth="1"/>
    <col min="9495" max="9495" width="11.140625" style="798" bestFit="1" customWidth="1"/>
    <col min="9496" max="9497" width="10.5703125" style="798"/>
    <col min="9498" max="9498" width="11.140625" style="798" customWidth="1"/>
    <col min="9499" max="9728" width="10.5703125" style="798"/>
    <col min="9729" max="9736" width="0" style="798" hidden="1" customWidth="1"/>
    <col min="9737" max="9737" width="3.7109375" style="798" customWidth="1"/>
    <col min="9738" max="9738" width="3.85546875" style="798" customWidth="1"/>
    <col min="9739" max="9739" width="3.7109375" style="798" customWidth="1"/>
    <col min="9740" max="9740" width="12.7109375" style="798" customWidth="1"/>
    <col min="9741" max="9741" width="52.7109375" style="798" customWidth="1"/>
    <col min="9742" max="9745" width="0" style="798" hidden="1" customWidth="1"/>
    <col min="9746" max="9746" width="12.28515625" style="798" customWidth="1"/>
    <col min="9747" max="9747" width="6.42578125" style="798" customWidth="1"/>
    <col min="9748" max="9748" width="12.28515625" style="798" customWidth="1"/>
    <col min="9749" max="9749" width="0" style="798" hidden="1" customWidth="1"/>
    <col min="9750" max="9750" width="3.7109375" style="798" customWidth="1"/>
    <col min="9751" max="9751" width="11.140625" style="798" bestFit="1" customWidth="1"/>
    <col min="9752" max="9753" width="10.5703125" style="798"/>
    <col min="9754" max="9754" width="11.140625" style="798" customWidth="1"/>
    <col min="9755" max="9984" width="10.5703125" style="798"/>
    <col min="9985" max="9992" width="0" style="798" hidden="1" customWidth="1"/>
    <col min="9993" max="9993" width="3.7109375" style="798" customWidth="1"/>
    <col min="9994" max="9994" width="3.85546875" style="798" customWidth="1"/>
    <col min="9995" max="9995" width="3.7109375" style="798" customWidth="1"/>
    <col min="9996" max="9996" width="12.7109375" style="798" customWidth="1"/>
    <col min="9997" max="9997" width="52.7109375" style="798" customWidth="1"/>
    <col min="9998" max="10001" width="0" style="798" hidden="1" customWidth="1"/>
    <col min="10002" max="10002" width="12.28515625" style="798" customWidth="1"/>
    <col min="10003" max="10003" width="6.42578125" style="798" customWidth="1"/>
    <col min="10004" max="10004" width="12.28515625" style="798" customWidth="1"/>
    <col min="10005" max="10005" width="0" style="798" hidden="1" customWidth="1"/>
    <col min="10006" max="10006" width="3.7109375" style="798" customWidth="1"/>
    <col min="10007" max="10007" width="11.140625" style="798" bestFit="1" customWidth="1"/>
    <col min="10008" max="10009" width="10.5703125" style="798"/>
    <col min="10010" max="10010" width="11.140625" style="798" customWidth="1"/>
    <col min="10011" max="10240" width="10.5703125" style="798"/>
    <col min="10241" max="10248" width="0" style="798" hidden="1" customWidth="1"/>
    <col min="10249" max="10249" width="3.7109375" style="798" customWidth="1"/>
    <col min="10250" max="10250" width="3.85546875" style="798" customWidth="1"/>
    <col min="10251" max="10251" width="3.7109375" style="798" customWidth="1"/>
    <col min="10252" max="10252" width="12.7109375" style="798" customWidth="1"/>
    <col min="10253" max="10253" width="52.7109375" style="798" customWidth="1"/>
    <col min="10254" max="10257" width="0" style="798" hidden="1" customWidth="1"/>
    <col min="10258" max="10258" width="12.28515625" style="798" customWidth="1"/>
    <col min="10259" max="10259" width="6.42578125" style="798" customWidth="1"/>
    <col min="10260" max="10260" width="12.28515625" style="798" customWidth="1"/>
    <col min="10261" max="10261" width="0" style="798" hidden="1" customWidth="1"/>
    <col min="10262" max="10262" width="3.7109375" style="798" customWidth="1"/>
    <col min="10263" max="10263" width="11.140625" style="798" bestFit="1" customWidth="1"/>
    <col min="10264" max="10265" width="10.5703125" style="798"/>
    <col min="10266" max="10266" width="11.140625" style="798" customWidth="1"/>
    <col min="10267" max="10496" width="10.5703125" style="798"/>
    <col min="10497" max="10504" width="0" style="798" hidden="1" customWidth="1"/>
    <col min="10505" max="10505" width="3.7109375" style="798" customWidth="1"/>
    <col min="10506" max="10506" width="3.85546875" style="798" customWidth="1"/>
    <col min="10507" max="10507" width="3.7109375" style="798" customWidth="1"/>
    <col min="10508" max="10508" width="12.7109375" style="798" customWidth="1"/>
    <col min="10509" max="10509" width="52.7109375" style="798" customWidth="1"/>
    <col min="10510" max="10513" width="0" style="798" hidden="1" customWidth="1"/>
    <col min="10514" max="10514" width="12.28515625" style="798" customWidth="1"/>
    <col min="10515" max="10515" width="6.42578125" style="798" customWidth="1"/>
    <col min="10516" max="10516" width="12.28515625" style="798" customWidth="1"/>
    <col min="10517" max="10517" width="0" style="798" hidden="1" customWidth="1"/>
    <col min="10518" max="10518" width="3.7109375" style="798" customWidth="1"/>
    <col min="10519" max="10519" width="11.140625" style="798" bestFit="1" customWidth="1"/>
    <col min="10520" max="10521" width="10.5703125" style="798"/>
    <col min="10522" max="10522" width="11.140625" style="798" customWidth="1"/>
    <col min="10523" max="10752" width="10.5703125" style="798"/>
    <col min="10753" max="10760" width="0" style="798" hidden="1" customWidth="1"/>
    <col min="10761" max="10761" width="3.7109375" style="798" customWidth="1"/>
    <col min="10762" max="10762" width="3.85546875" style="798" customWidth="1"/>
    <col min="10763" max="10763" width="3.7109375" style="798" customWidth="1"/>
    <col min="10764" max="10764" width="12.7109375" style="798" customWidth="1"/>
    <col min="10765" max="10765" width="52.7109375" style="798" customWidth="1"/>
    <col min="10766" max="10769" width="0" style="798" hidden="1" customWidth="1"/>
    <col min="10770" max="10770" width="12.28515625" style="798" customWidth="1"/>
    <col min="10771" max="10771" width="6.42578125" style="798" customWidth="1"/>
    <col min="10772" max="10772" width="12.28515625" style="798" customWidth="1"/>
    <col min="10773" max="10773" width="0" style="798" hidden="1" customWidth="1"/>
    <col min="10774" max="10774" width="3.7109375" style="798" customWidth="1"/>
    <col min="10775" max="10775" width="11.140625" style="798" bestFit="1" customWidth="1"/>
    <col min="10776" max="10777" width="10.5703125" style="798"/>
    <col min="10778" max="10778" width="11.140625" style="798" customWidth="1"/>
    <col min="10779" max="11008" width="10.5703125" style="798"/>
    <col min="11009" max="11016" width="0" style="798" hidden="1" customWidth="1"/>
    <col min="11017" max="11017" width="3.7109375" style="798" customWidth="1"/>
    <col min="11018" max="11018" width="3.85546875" style="798" customWidth="1"/>
    <col min="11019" max="11019" width="3.7109375" style="798" customWidth="1"/>
    <col min="11020" max="11020" width="12.7109375" style="798" customWidth="1"/>
    <col min="11021" max="11021" width="52.7109375" style="798" customWidth="1"/>
    <col min="11022" max="11025" width="0" style="798" hidden="1" customWidth="1"/>
    <col min="11026" max="11026" width="12.28515625" style="798" customWidth="1"/>
    <col min="11027" max="11027" width="6.42578125" style="798" customWidth="1"/>
    <col min="11028" max="11028" width="12.28515625" style="798" customWidth="1"/>
    <col min="11029" max="11029" width="0" style="798" hidden="1" customWidth="1"/>
    <col min="11030" max="11030" width="3.7109375" style="798" customWidth="1"/>
    <col min="11031" max="11031" width="11.140625" style="798" bestFit="1" customWidth="1"/>
    <col min="11032" max="11033" width="10.5703125" style="798"/>
    <col min="11034" max="11034" width="11.140625" style="798" customWidth="1"/>
    <col min="11035" max="11264" width="10.5703125" style="798"/>
    <col min="11265" max="11272" width="0" style="798" hidden="1" customWidth="1"/>
    <col min="11273" max="11273" width="3.7109375" style="798" customWidth="1"/>
    <col min="11274" max="11274" width="3.85546875" style="798" customWidth="1"/>
    <col min="11275" max="11275" width="3.7109375" style="798" customWidth="1"/>
    <col min="11276" max="11276" width="12.7109375" style="798" customWidth="1"/>
    <col min="11277" max="11277" width="52.7109375" style="798" customWidth="1"/>
    <col min="11278" max="11281" width="0" style="798" hidden="1" customWidth="1"/>
    <col min="11282" max="11282" width="12.28515625" style="798" customWidth="1"/>
    <col min="11283" max="11283" width="6.42578125" style="798" customWidth="1"/>
    <col min="11284" max="11284" width="12.28515625" style="798" customWidth="1"/>
    <col min="11285" max="11285" width="0" style="798" hidden="1" customWidth="1"/>
    <col min="11286" max="11286" width="3.7109375" style="798" customWidth="1"/>
    <col min="11287" max="11287" width="11.140625" style="798" bestFit="1" customWidth="1"/>
    <col min="11288" max="11289" width="10.5703125" style="798"/>
    <col min="11290" max="11290" width="11.140625" style="798" customWidth="1"/>
    <col min="11291" max="11520" width="10.5703125" style="798"/>
    <col min="11521" max="11528" width="0" style="798" hidden="1" customWidth="1"/>
    <col min="11529" max="11529" width="3.7109375" style="798" customWidth="1"/>
    <col min="11530" max="11530" width="3.85546875" style="798" customWidth="1"/>
    <col min="11531" max="11531" width="3.7109375" style="798" customWidth="1"/>
    <col min="11532" max="11532" width="12.7109375" style="798" customWidth="1"/>
    <col min="11533" max="11533" width="52.7109375" style="798" customWidth="1"/>
    <col min="11534" max="11537" width="0" style="798" hidden="1" customWidth="1"/>
    <col min="11538" max="11538" width="12.28515625" style="798" customWidth="1"/>
    <col min="11539" max="11539" width="6.42578125" style="798" customWidth="1"/>
    <col min="11540" max="11540" width="12.28515625" style="798" customWidth="1"/>
    <col min="11541" max="11541" width="0" style="798" hidden="1" customWidth="1"/>
    <col min="11542" max="11542" width="3.7109375" style="798" customWidth="1"/>
    <col min="11543" max="11543" width="11.140625" style="798" bestFit="1" customWidth="1"/>
    <col min="11544" max="11545" width="10.5703125" style="798"/>
    <col min="11546" max="11546" width="11.140625" style="798" customWidth="1"/>
    <col min="11547" max="11776" width="10.5703125" style="798"/>
    <col min="11777" max="11784" width="0" style="798" hidden="1" customWidth="1"/>
    <col min="11785" max="11785" width="3.7109375" style="798" customWidth="1"/>
    <col min="11786" max="11786" width="3.85546875" style="798" customWidth="1"/>
    <col min="11787" max="11787" width="3.7109375" style="798" customWidth="1"/>
    <col min="11788" max="11788" width="12.7109375" style="798" customWidth="1"/>
    <col min="11789" max="11789" width="52.7109375" style="798" customWidth="1"/>
    <col min="11790" max="11793" width="0" style="798" hidden="1" customWidth="1"/>
    <col min="11794" max="11794" width="12.28515625" style="798" customWidth="1"/>
    <col min="11795" max="11795" width="6.42578125" style="798" customWidth="1"/>
    <col min="11796" max="11796" width="12.28515625" style="798" customWidth="1"/>
    <col min="11797" max="11797" width="0" style="798" hidden="1" customWidth="1"/>
    <col min="11798" max="11798" width="3.7109375" style="798" customWidth="1"/>
    <col min="11799" max="11799" width="11.140625" style="798" bestFit="1" customWidth="1"/>
    <col min="11800" max="11801" width="10.5703125" style="798"/>
    <col min="11802" max="11802" width="11.140625" style="798" customWidth="1"/>
    <col min="11803" max="12032" width="10.5703125" style="798"/>
    <col min="12033" max="12040" width="0" style="798" hidden="1" customWidth="1"/>
    <col min="12041" max="12041" width="3.7109375" style="798" customWidth="1"/>
    <col min="12042" max="12042" width="3.85546875" style="798" customWidth="1"/>
    <col min="12043" max="12043" width="3.7109375" style="798" customWidth="1"/>
    <col min="12044" max="12044" width="12.7109375" style="798" customWidth="1"/>
    <col min="12045" max="12045" width="52.7109375" style="798" customWidth="1"/>
    <col min="12046" max="12049" width="0" style="798" hidden="1" customWidth="1"/>
    <col min="12050" max="12050" width="12.28515625" style="798" customWidth="1"/>
    <col min="12051" max="12051" width="6.42578125" style="798" customWidth="1"/>
    <col min="12052" max="12052" width="12.28515625" style="798" customWidth="1"/>
    <col min="12053" max="12053" width="0" style="798" hidden="1" customWidth="1"/>
    <col min="12054" max="12054" width="3.7109375" style="798" customWidth="1"/>
    <col min="12055" max="12055" width="11.140625" style="798" bestFit="1" customWidth="1"/>
    <col min="12056" max="12057" width="10.5703125" style="798"/>
    <col min="12058" max="12058" width="11.140625" style="798" customWidth="1"/>
    <col min="12059" max="12288" width="10.5703125" style="798"/>
    <col min="12289" max="12296" width="0" style="798" hidden="1" customWidth="1"/>
    <col min="12297" max="12297" width="3.7109375" style="798" customWidth="1"/>
    <col min="12298" max="12298" width="3.85546875" style="798" customWidth="1"/>
    <col min="12299" max="12299" width="3.7109375" style="798" customWidth="1"/>
    <col min="12300" max="12300" width="12.7109375" style="798" customWidth="1"/>
    <col min="12301" max="12301" width="52.7109375" style="798" customWidth="1"/>
    <col min="12302" max="12305" width="0" style="798" hidden="1" customWidth="1"/>
    <col min="12306" max="12306" width="12.28515625" style="798" customWidth="1"/>
    <col min="12307" max="12307" width="6.42578125" style="798" customWidth="1"/>
    <col min="12308" max="12308" width="12.28515625" style="798" customWidth="1"/>
    <col min="12309" max="12309" width="0" style="798" hidden="1" customWidth="1"/>
    <col min="12310" max="12310" width="3.7109375" style="798" customWidth="1"/>
    <col min="12311" max="12311" width="11.140625" style="798" bestFit="1" customWidth="1"/>
    <col min="12312" max="12313" width="10.5703125" style="798"/>
    <col min="12314" max="12314" width="11.140625" style="798" customWidth="1"/>
    <col min="12315" max="12544" width="10.5703125" style="798"/>
    <col min="12545" max="12552" width="0" style="798" hidden="1" customWidth="1"/>
    <col min="12553" max="12553" width="3.7109375" style="798" customWidth="1"/>
    <col min="12554" max="12554" width="3.85546875" style="798" customWidth="1"/>
    <col min="12555" max="12555" width="3.7109375" style="798" customWidth="1"/>
    <col min="12556" max="12556" width="12.7109375" style="798" customWidth="1"/>
    <col min="12557" max="12557" width="52.7109375" style="798" customWidth="1"/>
    <col min="12558" max="12561" width="0" style="798" hidden="1" customWidth="1"/>
    <col min="12562" max="12562" width="12.28515625" style="798" customWidth="1"/>
    <col min="12563" max="12563" width="6.42578125" style="798" customWidth="1"/>
    <col min="12564" max="12564" width="12.28515625" style="798" customWidth="1"/>
    <col min="12565" max="12565" width="0" style="798" hidden="1" customWidth="1"/>
    <col min="12566" max="12566" width="3.7109375" style="798" customWidth="1"/>
    <col min="12567" max="12567" width="11.140625" style="798" bestFit="1" customWidth="1"/>
    <col min="12568" max="12569" width="10.5703125" style="798"/>
    <col min="12570" max="12570" width="11.140625" style="798" customWidth="1"/>
    <col min="12571" max="12800" width="10.5703125" style="798"/>
    <col min="12801" max="12808" width="0" style="798" hidden="1" customWidth="1"/>
    <col min="12809" max="12809" width="3.7109375" style="798" customWidth="1"/>
    <col min="12810" max="12810" width="3.85546875" style="798" customWidth="1"/>
    <col min="12811" max="12811" width="3.7109375" style="798" customWidth="1"/>
    <col min="12812" max="12812" width="12.7109375" style="798" customWidth="1"/>
    <col min="12813" max="12813" width="52.7109375" style="798" customWidth="1"/>
    <col min="12814" max="12817" width="0" style="798" hidden="1" customWidth="1"/>
    <col min="12818" max="12818" width="12.28515625" style="798" customWidth="1"/>
    <col min="12819" max="12819" width="6.42578125" style="798" customWidth="1"/>
    <col min="12820" max="12820" width="12.28515625" style="798" customWidth="1"/>
    <col min="12821" max="12821" width="0" style="798" hidden="1" customWidth="1"/>
    <col min="12822" max="12822" width="3.7109375" style="798" customWidth="1"/>
    <col min="12823" max="12823" width="11.140625" style="798" bestFit="1" customWidth="1"/>
    <col min="12824" max="12825" width="10.5703125" style="798"/>
    <col min="12826" max="12826" width="11.140625" style="798" customWidth="1"/>
    <col min="12827" max="13056" width="10.5703125" style="798"/>
    <col min="13057" max="13064" width="0" style="798" hidden="1" customWidth="1"/>
    <col min="13065" max="13065" width="3.7109375" style="798" customWidth="1"/>
    <col min="13066" max="13066" width="3.85546875" style="798" customWidth="1"/>
    <col min="13067" max="13067" width="3.7109375" style="798" customWidth="1"/>
    <col min="13068" max="13068" width="12.7109375" style="798" customWidth="1"/>
    <col min="13069" max="13069" width="52.7109375" style="798" customWidth="1"/>
    <col min="13070" max="13073" width="0" style="798" hidden="1" customWidth="1"/>
    <col min="13074" max="13074" width="12.28515625" style="798" customWidth="1"/>
    <col min="13075" max="13075" width="6.42578125" style="798" customWidth="1"/>
    <col min="13076" max="13076" width="12.28515625" style="798" customWidth="1"/>
    <col min="13077" max="13077" width="0" style="798" hidden="1" customWidth="1"/>
    <col min="13078" max="13078" width="3.7109375" style="798" customWidth="1"/>
    <col min="13079" max="13079" width="11.140625" style="798" bestFit="1" customWidth="1"/>
    <col min="13080" max="13081" width="10.5703125" style="798"/>
    <col min="13082" max="13082" width="11.140625" style="798" customWidth="1"/>
    <col min="13083" max="13312" width="10.5703125" style="798"/>
    <col min="13313" max="13320" width="0" style="798" hidden="1" customWidth="1"/>
    <col min="13321" max="13321" width="3.7109375" style="798" customWidth="1"/>
    <col min="13322" max="13322" width="3.85546875" style="798" customWidth="1"/>
    <col min="13323" max="13323" width="3.7109375" style="798" customWidth="1"/>
    <col min="13324" max="13324" width="12.7109375" style="798" customWidth="1"/>
    <col min="13325" max="13325" width="52.7109375" style="798" customWidth="1"/>
    <col min="13326" max="13329" width="0" style="798" hidden="1" customWidth="1"/>
    <col min="13330" max="13330" width="12.28515625" style="798" customWidth="1"/>
    <col min="13331" max="13331" width="6.42578125" style="798" customWidth="1"/>
    <col min="13332" max="13332" width="12.28515625" style="798" customWidth="1"/>
    <col min="13333" max="13333" width="0" style="798" hidden="1" customWidth="1"/>
    <col min="13334" max="13334" width="3.7109375" style="798" customWidth="1"/>
    <col min="13335" max="13335" width="11.140625" style="798" bestFit="1" customWidth="1"/>
    <col min="13336" max="13337" width="10.5703125" style="798"/>
    <col min="13338" max="13338" width="11.140625" style="798" customWidth="1"/>
    <col min="13339" max="13568" width="10.5703125" style="798"/>
    <col min="13569" max="13576" width="0" style="798" hidden="1" customWidth="1"/>
    <col min="13577" max="13577" width="3.7109375" style="798" customWidth="1"/>
    <col min="13578" max="13578" width="3.85546875" style="798" customWidth="1"/>
    <col min="13579" max="13579" width="3.7109375" style="798" customWidth="1"/>
    <col min="13580" max="13580" width="12.7109375" style="798" customWidth="1"/>
    <col min="13581" max="13581" width="52.7109375" style="798" customWidth="1"/>
    <col min="13582" max="13585" width="0" style="798" hidden="1" customWidth="1"/>
    <col min="13586" max="13586" width="12.28515625" style="798" customWidth="1"/>
    <col min="13587" max="13587" width="6.42578125" style="798" customWidth="1"/>
    <col min="13588" max="13588" width="12.28515625" style="798" customWidth="1"/>
    <col min="13589" max="13589" width="0" style="798" hidden="1" customWidth="1"/>
    <col min="13590" max="13590" width="3.7109375" style="798" customWidth="1"/>
    <col min="13591" max="13591" width="11.140625" style="798" bestFit="1" customWidth="1"/>
    <col min="13592" max="13593" width="10.5703125" style="798"/>
    <col min="13594" max="13594" width="11.140625" style="798" customWidth="1"/>
    <col min="13595" max="13824" width="10.5703125" style="798"/>
    <col min="13825" max="13832" width="0" style="798" hidden="1" customWidth="1"/>
    <col min="13833" max="13833" width="3.7109375" style="798" customWidth="1"/>
    <col min="13834" max="13834" width="3.85546875" style="798" customWidth="1"/>
    <col min="13835" max="13835" width="3.7109375" style="798" customWidth="1"/>
    <col min="13836" max="13836" width="12.7109375" style="798" customWidth="1"/>
    <col min="13837" max="13837" width="52.7109375" style="798" customWidth="1"/>
    <col min="13838" max="13841" width="0" style="798" hidden="1" customWidth="1"/>
    <col min="13842" max="13842" width="12.28515625" style="798" customWidth="1"/>
    <col min="13843" max="13843" width="6.42578125" style="798" customWidth="1"/>
    <col min="13844" max="13844" width="12.28515625" style="798" customWidth="1"/>
    <col min="13845" max="13845" width="0" style="798" hidden="1" customWidth="1"/>
    <col min="13846" max="13846" width="3.7109375" style="798" customWidth="1"/>
    <col min="13847" max="13847" width="11.140625" style="798" bestFit="1" customWidth="1"/>
    <col min="13848" max="13849" width="10.5703125" style="798"/>
    <col min="13850" max="13850" width="11.140625" style="798" customWidth="1"/>
    <col min="13851" max="14080" width="10.5703125" style="798"/>
    <col min="14081" max="14088" width="0" style="798" hidden="1" customWidth="1"/>
    <col min="14089" max="14089" width="3.7109375" style="798" customWidth="1"/>
    <col min="14090" max="14090" width="3.85546875" style="798" customWidth="1"/>
    <col min="14091" max="14091" width="3.7109375" style="798" customWidth="1"/>
    <col min="14092" max="14092" width="12.7109375" style="798" customWidth="1"/>
    <col min="14093" max="14093" width="52.7109375" style="798" customWidth="1"/>
    <col min="14094" max="14097" width="0" style="798" hidden="1" customWidth="1"/>
    <col min="14098" max="14098" width="12.28515625" style="798" customWidth="1"/>
    <col min="14099" max="14099" width="6.42578125" style="798" customWidth="1"/>
    <col min="14100" max="14100" width="12.28515625" style="798" customWidth="1"/>
    <col min="14101" max="14101" width="0" style="798" hidden="1" customWidth="1"/>
    <col min="14102" max="14102" width="3.7109375" style="798" customWidth="1"/>
    <col min="14103" max="14103" width="11.140625" style="798" bestFit="1" customWidth="1"/>
    <col min="14104" max="14105" width="10.5703125" style="798"/>
    <col min="14106" max="14106" width="11.140625" style="798" customWidth="1"/>
    <col min="14107" max="14336" width="10.5703125" style="798"/>
    <col min="14337" max="14344" width="0" style="798" hidden="1" customWidth="1"/>
    <col min="14345" max="14345" width="3.7109375" style="798" customWidth="1"/>
    <col min="14346" max="14346" width="3.85546875" style="798" customWidth="1"/>
    <col min="14347" max="14347" width="3.7109375" style="798" customWidth="1"/>
    <col min="14348" max="14348" width="12.7109375" style="798" customWidth="1"/>
    <col min="14349" max="14349" width="52.7109375" style="798" customWidth="1"/>
    <col min="14350" max="14353" width="0" style="798" hidden="1" customWidth="1"/>
    <col min="14354" max="14354" width="12.28515625" style="798" customWidth="1"/>
    <col min="14355" max="14355" width="6.42578125" style="798" customWidth="1"/>
    <col min="14356" max="14356" width="12.28515625" style="798" customWidth="1"/>
    <col min="14357" max="14357" width="0" style="798" hidden="1" customWidth="1"/>
    <col min="14358" max="14358" width="3.7109375" style="798" customWidth="1"/>
    <col min="14359" max="14359" width="11.140625" style="798" bestFit="1" customWidth="1"/>
    <col min="14360" max="14361" width="10.5703125" style="798"/>
    <col min="14362" max="14362" width="11.140625" style="798" customWidth="1"/>
    <col min="14363" max="14592" width="10.5703125" style="798"/>
    <col min="14593" max="14600" width="0" style="798" hidden="1" customWidth="1"/>
    <col min="14601" max="14601" width="3.7109375" style="798" customWidth="1"/>
    <col min="14602" max="14602" width="3.85546875" style="798" customWidth="1"/>
    <col min="14603" max="14603" width="3.7109375" style="798" customWidth="1"/>
    <col min="14604" max="14604" width="12.7109375" style="798" customWidth="1"/>
    <col min="14605" max="14605" width="52.7109375" style="798" customWidth="1"/>
    <col min="14606" max="14609" width="0" style="798" hidden="1" customWidth="1"/>
    <col min="14610" max="14610" width="12.28515625" style="798" customWidth="1"/>
    <col min="14611" max="14611" width="6.42578125" style="798" customWidth="1"/>
    <col min="14612" max="14612" width="12.28515625" style="798" customWidth="1"/>
    <col min="14613" max="14613" width="0" style="798" hidden="1" customWidth="1"/>
    <col min="14614" max="14614" width="3.7109375" style="798" customWidth="1"/>
    <col min="14615" max="14615" width="11.140625" style="798" bestFit="1" customWidth="1"/>
    <col min="14616" max="14617" width="10.5703125" style="798"/>
    <col min="14618" max="14618" width="11.140625" style="798" customWidth="1"/>
    <col min="14619" max="14848" width="10.5703125" style="798"/>
    <col min="14849" max="14856" width="0" style="798" hidden="1" customWidth="1"/>
    <col min="14857" max="14857" width="3.7109375" style="798" customWidth="1"/>
    <col min="14858" max="14858" width="3.85546875" style="798" customWidth="1"/>
    <col min="14859" max="14859" width="3.7109375" style="798" customWidth="1"/>
    <col min="14860" max="14860" width="12.7109375" style="798" customWidth="1"/>
    <col min="14861" max="14861" width="52.7109375" style="798" customWidth="1"/>
    <col min="14862" max="14865" width="0" style="798" hidden="1" customWidth="1"/>
    <col min="14866" max="14866" width="12.28515625" style="798" customWidth="1"/>
    <col min="14867" max="14867" width="6.42578125" style="798" customWidth="1"/>
    <col min="14868" max="14868" width="12.28515625" style="798" customWidth="1"/>
    <col min="14869" max="14869" width="0" style="798" hidden="1" customWidth="1"/>
    <col min="14870" max="14870" width="3.7109375" style="798" customWidth="1"/>
    <col min="14871" max="14871" width="11.140625" style="798" bestFit="1" customWidth="1"/>
    <col min="14872" max="14873" width="10.5703125" style="798"/>
    <col min="14874" max="14874" width="11.140625" style="798" customWidth="1"/>
    <col min="14875" max="15104" width="10.5703125" style="798"/>
    <col min="15105" max="15112" width="0" style="798" hidden="1" customWidth="1"/>
    <col min="15113" max="15113" width="3.7109375" style="798" customWidth="1"/>
    <col min="15114" max="15114" width="3.85546875" style="798" customWidth="1"/>
    <col min="15115" max="15115" width="3.7109375" style="798" customWidth="1"/>
    <col min="15116" max="15116" width="12.7109375" style="798" customWidth="1"/>
    <col min="15117" max="15117" width="52.7109375" style="798" customWidth="1"/>
    <col min="15118" max="15121" width="0" style="798" hidden="1" customWidth="1"/>
    <col min="15122" max="15122" width="12.28515625" style="798" customWidth="1"/>
    <col min="15123" max="15123" width="6.42578125" style="798" customWidth="1"/>
    <col min="15124" max="15124" width="12.28515625" style="798" customWidth="1"/>
    <col min="15125" max="15125" width="0" style="798" hidden="1" customWidth="1"/>
    <col min="15126" max="15126" width="3.7109375" style="798" customWidth="1"/>
    <col min="15127" max="15127" width="11.140625" style="798" bestFit="1" customWidth="1"/>
    <col min="15128" max="15129" width="10.5703125" style="798"/>
    <col min="15130" max="15130" width="11.140625" style="798" customWidth="1"/>
    <col min="15131" max="15360" width="10.5703125" style="798"/>
    <col min="15361" max="15368" width="0" style="798" hidden="1" customWidth="1"/>
    <col min="15369" max="15369" width="3.7109375" style="798" customWidth="1"/>
    <col min="15370" max="15370" width="3.85546875" style="798" customWidth="1"/>
    <col min="15371" max="15371" width="3.7109375" style="798" customWidth="1"/>
    <col min="15372" max="15372" width="12.7109375" style="798" customWidth="1"/>
    <col min="15373" max="15373" width="52.7109375" style="798" customWidth="1"/>
    <col min="15374" max="15377" width="0" style="798" hidden="1" customWidth="1"/>
    <col min="15378" max="15378" width="12.28515625" style="798" customWidth="1"/>
    <col min="15379" max="15379" width="6.42578125" style="798" customWidth="1"/>
    <col min="15380" max="15380" width="12.28515625" style="798" customWidth="1"/>
    <col min="15381" max="15381" width="0" style="798" hidden="1" customWidth="1"/>
    <col min="15382" max="15382" width="3.7109375" style="798" customWidth="1"/>
    <col min="15383" max="15383" width="11.140625" style="798" bestFit="1" customWidth="1"/>
    <col min="15384" max="15385" width="10.5703125" style="798"/>
    <col min="15386" max="15386" width="11.140625" style="798" customWidth="1"/>
    <col min="15387" max="15616" width="10.5703125" style="798"/>
    <col min="15617" max="15624" width="0" style="798" hidden="1" customWidth="1"/>
    <col min="15625" max="15625" width="3.7109375" style="798" customWidth="1"/>
    <col min="15626" max="15626" width="3.85546875" style="798" customWidth="1"/>
    <col min="15627" max="15627" width="3.7109375" style="798" customWidth="1"/>
    <col min="15628" max="15628" width="12.7109375" style="798" customWidth="1"/>
    <col min="15629" max="15629" width="52.7109375" style="798" customWidth="1"/>
    <col min="15630" max="15633" width="0" style="798" hidden="1" customWidth="1"/>
    <col min="15634" max="15634" width="12.28515625" style="798" customWidth="1"/>
    <col min="15635" max="15635" width="6.42578125" style="798" customWidth="1"/>
    <col min="15636" max="15636" width="12.28515625" style="798" customWidth="1"/>
    <col min="15637" max="15637" width="0" style="798" hidden="1" customWidth="1"/>
    <col min="15638" max="15638" width="3.7109375" style="798" customWidth="1"/>
    <col min="15639" max="15639" width="11.140625" style="798" bestFit="1" customWidth="1"/>
    <col min="15640" max="15641" width="10.5703125" style="798"/>
    <col min="15642" max="15642" width="11.140625" style="798" customWidth="1"/>
    <col min="15643" max="15872" width="10.5703125" style="798"/>
    <col min="15873" max="15880" width="0" style="798" hidden="1" customWidth="1"/>
    <col min="15881" max="15881" width="3.7109375" style="798" customWidth="1"/>
    <col min="15882" max="15882" width="3.85546875" style="798" customWidth="1"/>
    <col min="15883" max="15883" width="3.7109375" style="798" customWidth="1"/>
    <col min="15884" max="15884" width="12.7109375" style="798" customWidth="1"/>
    <col min="15885" max="15885" width="52.7109375" style="798" customWidth="1"/>
    <col min="15886" max="15889" width="0" style="798" hidden="1" customWidth="1"/>
    <col min="15890" max="15890" width="12.28515625" style="798" customWidth="1"/>
    <col min="15891" max="15891" width="6.42578125" style="798" customWidth="1"/>
    <col min="15892" max="15892" width="12.28515625" style="798" customWidth="1"/>
    <col min="15893" max="15893" width="0" style="798" hidden="1" customWidth="1"/>
    <col min="15894" max="15894" width="3.7109375" style="798" customWidth="1"/>
    <col min="15895" max="15895" width="11.140625" style="798" bestFit="1" customWidth="1"/>
    <col min="15896" max="15897" width="10.5703125" style="798"/>
    <col min="15898" max="15898" width="11.140625" style="798" customWidth="1"/>
    <col min="15899" max="16128" width="10.5703125" style="798"/>
    <col min="16129" max="16136" width="0" style="798" hidden="1" customWidth="1"/>
    <col min="16137" max="16137" width="3.7109375" style="798" customWidth="1"/>
    <col min="16138" max="16138" width="3.85546875" style="798" customWidth="1"/>
    <col min="16139" max="16139" width="3.7109375" style="798" customWidth="1"/>
    <col min="16140" max="16140" width="12.7109375" style="798" customWidth="1"/>
    <col min="16141" max="16141" width="52.7109375" style="798" customWidth="1"/>
    <col min="16142" max="16145" width="0" style="798" hidden="1" customWidth="1"/>
    <col min="16146" max="16146" width="12.28515625" style="798" customWidth="1"/>
    <col min="16147" max="16147" width="6.42578125" style="798" customWidth="1"/>
    <col min="16148" max="16148" width="12.28515625" style="798" customWidth="1"/>
    <col min="16149" max="16149" width="0" style="798" hidden="1" customWidth="1"/>
    <col min="16150" max="16150" width="3.7109375" style="798" customWidth="1"/>
    <col min="16151" max="16151" width="11.140625" style="798" bestFit="1" customWidth="1"/>
    <col min="16152" max="16153" width="10.5703125" style="798"/>
    <col min="16154" max="16154" width="11.140625" style="798" customWidth="1"/>
    <col min="16155" max="16384" width="10.5703125" style="798"/>
  </cols>
  <sheetData>
    <row r="1" spans="1:34" hidden="1">
      <c r="Q1" s="767"/>
      <c r="R1" s="767"/>
    </row>
    <row r="2" spans="1:34" hidden="1">
      <c r="U2" s="767"/>
    </row>
    <row r="3" spans="1:34" hidden="1"/>
    <row r="4" spans="1:34" ht="3" customHeight="1">
      <c r="J4" s="685"/>
      <c r="K4" s="685"/>
      <c r="L4" s="753"/>
      <c r="M4" s="753"/>
      <c r="N4" s="753"/>
      <c r="O4" s="803"/>
      <c r="P4" s="803"/>
      <c r="Q4" s="803"/>
      <c r="R4" s="803"/>
      <c r="S4" s="803"/>
      <c r="T4" s="803"/>
      <c r="U4" s="803"/>
    </row>
    <row r="5" spans="1:34" ht="22.5" customHeight="1">
      <c r="J5" s="685"/>
      <c r="K5" s="685"/>
      <c r="L5" s="1231" t="s">
        <v>630</v>
      </c>
      <c r="M5" s="1231"/>
      <c r="N5" s="1231"/>
      <c r="O5" s="1231"/>
      <c r="P5" s="1231"/>
      <c r="Q5" s="1231"/>
      <c r="R5" s="1231"/>
      <c r="S5" s="1231"/>
      <c r="T5" s="1231"/>
      <c r="U5" s="663"/>
    </row>
    <row r="6" spans="1:34" ht="3" customHeight="1">
      <c r="J6" s="685"/>
      <c r="K6" s="685"/>
      <c r="L6" s="753"/>
      <c r="M6" s="753"/>
      <c r="N6" s="753"/>
      <c r="O6" s="754"/>
      <c r="P6" s="754"/>
      <c r="Q6" s="754"/>
      <c r="R6" s="754"/>
      <c r="S6" s="754"/>
      <c r="T6" s="754"/>
      <c r="U6" s="754"/>
      <c r="V6" s="803"/>
    </row>
    <row r="7" spans="1:34" ht="33.75">
      <c r="J7" s="685"/>
      <c r="K7" s="685"/>
      <c r="L7" s="753"/>
      <c r="M7" s="616" t="s">
        <v>743</v>
      </c>
      <c r="N7" s="753"/>
      <c r="O7" s="1241"/>
      <c r="P7" s="1242"/>
      <c r="Q7" s="1242"/>
      <c r="R7" s="1242"/>
      <c r="S7" s="1242"/>
      <c r="T7" s="1243"/>
      <c r="U7" s="766"/>
      <c r="V7" s="803"/>
    </row>
    <row r="8" spans="1:34" s="827" customFormat="1" ht="5.25">
      <c r="A8" s="807"/>
      <c r="B8" s="807"/>
      <c r="C8" s="807"/>
      <c r="D8" s="807"/>
      <c r="E8" s="807"/>
      <c r="F8" s="807"/>
      <c r="G8" s="806"/>
      <c r="H8" s="806"/>
      <c r="I8" s="793"/>
      <c r="J8" s="794"/>
      <c r="K8" s="794"/>
      <c r="L8" s="795"/>
      <c r="M8" s="795"/>
      <c r="N8" s="795"/>
      <c r="O8" s="830"/>
      <c r="P8" s="830"/>
      <c r="Q8" s="830"/>
      <c r="R8" s="830"/>
      <c r="S8" s="830"/>
      <c r="T8" s="830"/>
      <c r="U8" s="831"/>
      <c r="V8" s="832"/>
      <c r="X8" s="807"/>
      <c r="Y8" s="807"/>
      <c r="Z8" s="807"/>
      <c r="AA8" s="807"/>
      <c r="AB8" s="807"/>
      <c r="AC8" s="807"/>
      <c r="AD8" s="807"/>
      <c r="AE8" s="807"/>
      <c r="AF8" s="807"/>
      <c r="AG8" s="807"/>
      <c r="AH8" s="807"/>
    </row>
    <row r="9" spans="1:34" s="569" customFormat="1" ht="22.5">
      <c r="A9" s="770"/>
      <c r="B9" s="770"/>
      <c r="C9" s="770"/>
      <c r="D9" s="770"/>
      <c r="E9" s="770"/>
      <c r="F9" s="770"/>
      <c r="G9" s="770"/>
      <c r="H9" s="770"/>
      <c r="L9" s="498"/>
      <c r="M9" s="616" t="s">
        <v>501</v>
      </c>
      <c r="N9" s="665"/>
      <c r="O9" s="1208" t="str">
        <f>IF(NameOrPr_ch="",IF(NameOrPr="","",NameOrPr),NameOrPr_ch)</f>
        <v>Региональная служба по тарифам Ростовской области</v>
      </c>
      <c r="P9" s="1208"/>
      <c r="Q9" s="1208"/>
      <c r="R9" s="1208"/>
      <c r="S9" s="1208"/>
      <c r="T9" s="1208"/>
      <c r="U9" s="766"/>
      <c r="V9" s="766"/>
      <c r="W9" s="518"/>
      <c r="X9" s="770"/>
      <c r="Y9" s="770"/>
      <c r="Z9" s="770"/>
      <c r="AA9" s="770"/>
      <c r="AB9" s="770"/>
      <c r="AC9" s="770"/>
      <c r="AD9" s="770"/>
      <c r="AE9" s="770"/>
      <c r="AF9" s="770"/>
      <c r="AG9" s="770"/>
      <c r="AH9" s="770"/>
    </row>
    <row r="10" spans="1:34" s="569" customFormat="1" ht="18.75">
      <c r="A10" s="770"/>
      <c r="B10" s="770"/>
      <c r="C10" s="770"/>
      <c r="D10" s="770"/>
      <c r="E10" s="770"/>
      <c r="F10" s="770"/>
      <c r="G10" s="770"/>
      <c r="H10" s="770"/>
      <c r="L10" s="498"/>
      <c r="M10" s="616" t="s">
        <v>595</v>
      </c>
      <c r="N10" s="665"/>
      <c r="O10" s="1208" t="str">
        <f>IF(datePr_ch="",IF(datePr="","",datePr),datePr_ch)</f>
        <v>18.12.2020</v>
      </c>
      <c r="P10" s="1208"/>
      <c r="Q10" s="1208"/>
      <c r="R10" s="1208"/>
      <c r="S10" s="1208"/>
      <c r="T10" s="1208"/>
      <c r="U10" s="766"/>
      <c r="V10" s="766"/>
      <c r="W10" s="518"/>
      <c r="X10" s="770"/>
      <c r="Y10" s="770"/>
      <c r="Z10" s="770"/>
      <c r="AA10" s="770"/>
      <c r="AB10" s="770"/>
      <c r="AC10" s="770"/>
      <c r="AD10" s="770"/>
      <c r="AE10" s="770"/>
      <c r="AF10" s="770"/>
      <c r="AG10" s="770"/>
      <c r="AH10" s="770"/>
    </row>
    <row r="11" spans="1:34" s="569" customFormat="1" ht="18.75">
      <c r="A11" s="770"/>
      <c r="B11" s="770"/>
      <c r="C11" s="770"/>
      <c r="D11" s="770"/>
      <c r="E11" s="770"/>
      <c r="F11" s="770"/>
      <c r="G11" s="770"/>
      <c r="H11" s="770"/>
      <c r="L11" s="760"/>
      <c r="M11" s="616" t="s">
        <v>594</v>
      </c>
      <c r="N11" s="665"/>
      <c r="O11" s="1208" t="str">
        <f>IF(numberPr_ch="",IF(numberPr="","",numberPr),numberPr_ch)</f>
        <v>54/6</v>
      </c>
      <c r="P11" s="1208"/>
      <c r="Q11" s="1208"/>
      <c r="R11" s="1208"/>
      <c r="S11" s="1208"/>
      <c r="T11" s="1208"/>
      <c r="U11" s="766"/>
      <c r="V11" s="766"/>
      <c r="W11" s="518"/>
      <c r="X11" s="770"/>
      <c r="Y11" s="770"/>
      <c r="Z11" s="770"/>
      <c r="AA11" s="770"/>
      <c r="AB11" s="770"/>
      <c r="AC11" s="770"/>
      <c r="AD11" s="770"/>
      <c r="AE11" s="770"/>
      <c r="AF11" s="770"/>
      <c r="AG11" s="770"/>
      <c r="AH11" s="770"/>
    </row>
    <row r="12" spans="1:34" s="569" customFormat="1" ht="18.75">
      <c r="A12" s="770"/>
      <c r="B12" s="770"/>
      <c r="C12" s="770"/>
      <c r="D12" s="770"/>
      <c r="E12" s="770"/>
      <c r="F12" s="770"/>
      <c r="G12" s="770"/>
      <c r="H12" s="770"/>
      <c r="L12" s="760"/>
      <c r="M12" s="616" t="s">
        <v>500</v>
      </c>
      <c r="N12" s="665"/>
      <c r="O12" s="1208" t="str">
        <f>IF(IstPub_ch="",IF(IstPub="","",IstPub),IstPub_ch)</f>
        <v>www.rst.donland.ru</v>
      </c>
      <c r="P12" s="1208"/>
      <c r="Q12" s="1208"/>
      <c r="R12" s="1208"/>
      <c r="S12" s="1208"/>
      <c r="T12" s="1208"/>
      <c r="U12" s="766"/>
      <c r="V12" s="766"/>
      <c r="W12" s="518"/>
      <c r="X12" s="770"/>
      <c r="Y12" s="770"/>
      <c r="Z12" s="770"/>
      <c r="AA12" s="770"/>
      <c r="AB12" s="770"/>
      <c r="AC12" s="770"/>
      <c r="AD12" s="770"/>
      <c r="AE12" s="770"/>
      <c r="AF12" s="770"/>
      <c r="AG12" s="770"/>
      <c r="AH12" s="770"/>
    </row>
    <row r="13" spans="1:34" s="569" customFormat="1" ht="11.25">
      <c r="A13" s="770"/>
      <c r="B13" s="770"/>
      <c r="C13" s="770"/>
      <c r="D13" s="770"/>
      <c r="E13" s="770"/>
      <c r="F13" s="770"/>
      <c r="G13" s="770"/>
      <c r="H13" s="770"/>
      <c r="L13" s="1232"/>
      <c r="M13" s="1232"/>
      <c r="N13" s="778"/>
      <c r="O13" s="766"/>
      <c r="P13" s="766"/>
      <c r="Q13" s="766"/>
      <c r="R13" s="766"/>
      <c r="S13" s="766"/>
      <c r="T13" s="766"/>
      <c r="U13" s="769" t="s">
        <v>372</v>
      </c>
      <c r="X13" s="770"/>
      <c r="Y13" s="770"/>
      <c r="Z13" s="770"/>
      <c r="AA13" s="770"/>
      <c r="AB13" s="770"/>
      <c r="AC13" s="770"/>
      <c r="AD13" s="770"/>
      <c r="AE13" s="770"/>
      <c r="AF13" s="770"/>
      <c r="AG13" s="770"/>
      <c r="AH13" s="770"/>
    </row>
    <row r="14" spans="1:34">
      <c r="J14" s="685"/>
      <c r="K14" s="685"/>
      <c r="L14" s="753"/>
      <c r="M14" s="753"/>
      <c r="N14" s="501"/>
      <c r="O14" s="1209"/>
      <c r="P14" s="1209"/>
      <c r="Q14" s="1209"/>
      <c r="R14" s="1209"/>
      <c r="S14" s="1209"/>
      <c r="T14" s="1209"/>
      <c r="U14" s="1209"/>
    </row>
    <row r="15" spans="1:34">
      <c r="J15" s="685"/>
      <c r="K15" s="685"/>
      <c r="L15" s="1151" t="s">
        <v>453</v>
      </c>
      <c r="M15" s="1151"/>
      <c r="N15" s="1151"/>
      <c r="O15" s="1151"/>
      <c r="P15" s="1151"/>
      <c r="Q15" s="1151"/>
      <c r="R15" s="1151"/>
      <c r="S15" s="1151"/>
      <c r="T15" s="1151"/>
      <c r="U15" s="1151"/>
      <c r="V15" s="1151"/>
      <c r="W15" s="1151" t="s">
        <v>454</v>
      </c>
    </row>
    <row r="16" spans="1:34" ht="14.25" customHeight="1">
      <c r="J16" s="685"/>
      <c r="K16" s="685"/>
      <c r="L16" s="1215" t="s">
        <v>91</v>
      </c>
      <c r="M16" s="1215" t="s">
        <v>638</v>
      </c>
      <c r="N16" s="660"/>
      <c r="O16" s="1216" t="s">
        <v>640</v>
      </c>
      <c r="P16" s="1217"/>
      <c r="Q16" s="1217"/>
      <c r="R16" s="1217"/>
      <c r="S16" s="1217"/>
      <c r="T16" s="1218"/>
      <c r="U16" s="1226" t="s">
        <v>340</v>
      </c>
      <c r="V16" s="1212" t="s">
        <v>274</v>
      </c>
      <c r="W16" s="1151"/>
    </row>
    <row r="17" spans="1:36" ht="14.25" customHeight="1">
      <c r="J17" s="685"/>
      <c r="K17" s="685"/>
      <c r="L17" s="1215"/>
      <c r="M17" s="1215"/>
      <c r="N17" s="661"/>
      <c r="O17" s="1221" t="s">
        <v>604</v>
      </c>
      <c r="P17" s="1219" t="s">
        <v>270</v>
      </c>
      <c r="Q17" s="1220"/>
      <c r="R17" s="1223" t="s">
        <v>653</v>
      </c>
      <c r="S17" s="1224"/>
      <c r="T17" s="1225"/>
      <c r="U17" s="1227"/>
      <c r="V17" s="1213"/>
      <c r="W17" s="1151"/>
    </row>
    <row r="18" spans="1:36" ht="33.75" customHeight="1">
      <c r="J18" s="685"/>
      <c r="K18" s="685"/>
      <c r="L18" s="1215"/>
      <c r="M18" s="1215"/>
      <c r="N18" s="662"/>
      <c r="O18" s="1222"/>
      <c r="P18" s="755" t="s">
        <v>605</v>
      </c>
      <c r="Q18" s="755" t="s">
        <v>6</v>
      </c>
      <c r="R18" s="779" t="s">
        <v>273</v>
      </c>
      <c r="S18" s="1210" t="s">
        <v>272</v>
      </c>
      <c r="T18" s="1211"/>
      <c r="U18" s="1228"/>
      <c r="V18" s="1214"/>
      <c r="W18" s="1151"/>
    </row>
    <row r="19" spans="1:36">
      <c r="J19" s="685"/>
      <c r="K19" s="568">
        <v>1</v>
      </c>
      <c r="L19" s="646" t="s">
        <v>92</v>
      </c>
      <c r="M19" s="646" t="s">
        <v>48</v>
      </c>
      <c r="N19" s="648" t="str">
        <f ca="1">OFFSET(N19,0,-1)</f>
        <v>2</v>
      </c>
      <c r="O19" s="777">
        <f ca="1">OFFSET(O19,0,-1)+1</f>
        <v>3</v>
      </c>
      <c r="P19" s="777">
        <f ca="1">OFFSET(P19,0,-1)+1</f>
        <v>4</v>
      </c>
      <c r="Q19" s="777">
        <f ca="1">OFFSET(Q19,0,-1)+1</f>
        <v>5</v>
      </c>
      <c r="R19" s="777">
        <f ca="1">OFFSET(R19,0,-1)+1</f>
        <v>6</v>
      </c>
      <c r="S19" s="1233">
        <f ca="1">OFFSET(S19,0,-1)+1</f>
        <v>7</v>
      </c>
      <c r="T19" s="1233"/>
      <c r="U19" s="777">
        <f ca="1">OFFSET(U19,0,-2)+1</f>
        <v>8</v>
      </c>
      <c r="V19" s="648">
        <f ca="1">OFFSET(V19,0,-1)</f>
        <v>8</v>
      </c>
      <c r="W19" s="777">
        <f ca="1">OFFSET(W19,0,-1)+1</f>
        <v>9</v>
      </c>
    </row>
    <row r="20" spans="1:36" ht="22.5">
      <c r="A20" s="1234">
        <v>1</v>
      </c>
      <c r="B20" s="882"/>
      <c r="C20" s="882"/>
      <c r="D20" s="882"/>
      <c r="E20" s="883"/>
      <c r="F20" s="884"/>
      <c r="G20" s="884"/>
      <c r="H20" s="884"/>
      <c r="I20" s="885"/>
      <c r="J20" s="880"/>
      <c r="K20" s="887"/>
      <c r="L20" s="780">
        <f>mergeValue(A20)</f>
        <v>1</v>
      </c>
      <c r="M20" s="640" t="s">
        <v>20</v>
      </c>
      <c r="N20" s="645"/>
      <c r="O20" s="1235"/>
      <c r="P20" s="1235"/>
      <c r="Q20" s="1235"/>
      <c r="R20" s="1235"/>
      <c r="S20" s="1235"/>
      <c r="T20" s="1235"/>
      <c r="U20" s="1235"/>
      <c r="V20" s="1235"/>
      <c r="W20" s="629" t="s">
        <v>475</v>
      </c>
      <c r="Y20" s="828"/>
      <c r="Z20" s="828" t="str">
        <f t="shared" ref="Z20:Z33" si="0">IF(M20="","",M20 )</f>
        <v>Наименование тарифа</v>
      </c>
      <c r="AA20" s="828"/>
      <c r="AB20" s="828"/>
      <c r="AC20" s="828"/>
      <c r="AI20" s="807"/>
      <c r="AJ20" s="807"/>
    </row>
    <row r="21" spans="1:36" ht="22.5">
      <c r="A21" s="1234"/>
      <c r="B21" s="1234">
        <v>1</v>
      </c>
      <c r="C21" s="882"/>
      <c r="D21" s="882"/>
      <c r="E21" s="884"/>
      <c r="F21" s="884"/>
      <c r="G21" s="884"/>
      <c r="H21" s="884"/>
      <c r="I21" s="879"/>
      <c r="J21" s="878"/>
      <c r="K21" s="881"/>
      <c r="L21" s="780" t="str">
        <f>mergeValue(A21) &amp;"."&amp; mergeValue(B21)</f>
        <v>1.1</v>
      </c>
      <c r="M21" s="691" t="s">
        <v>16</v>
      </c>
      <c r="N21" s="645"/>
      <c r="O21" s="1235"/>
      <c r="P21" s="1235"/>
      <c r="Q21" s="1235"/>
      <c r="R21" s="1235"/>
      <c r="S21" s="1235"/>
      <c r="T21" s="1235"/>
      <c r="U21" s="1235"/>
      <c r="V21" s="1235"/>
      <c r="W21" s="629" t="s">
        <v>476</v>
      </c>
      <c r="Y21" s="828"/>
      <c r="Z21" s="828" t="str">
        <f t="shared" si="0"/>
        <v>Территория действия тарифа</v>
      </c>
      <c r="AA21" s="828"/>
      <c r="AB21" s="828"/>
      <c r="AC21" s="828"/>
      <c r="AI21" s="807"/>
      <c r="AJ21" s="807"/>
    </row>
    <row r="22" spans="1:36" ht="22.5">
      <c r="A22" s="1234"/>
      <c r="B22" s="1234"/>
      <c r="C22" s="1234">
        <v>1</v>
      </c>
      <c r="D22" s="882"/>
      <c r="E22" s="884"/>
      <c r="F22" s="884"/>
      <c r="G22" s="884"/>
      <c r="H22" s="884"/>
      <c r="I22" s="886"/>
      <c r="J22" s="878"/>
      <c r="K22" s="881"/>
      <c r="L22" s="780" t="str">
        <f>mergeValue(A22) &amp;"."&amp; mergeValue(B22)&amp;"."&amp; mergeValue(C22)</f>
        <v>1.1.1</v>
      </c>
      <c r="M22" s="692" t="s">
        <v>7</v>
      </c>
      <c r="N22" s="645"/>
      <c r="O22" s="1235"/>
      <c r="P22" s="1235"/>
      <c r="Q22" s="1235"/>
      <c r="R22" s="1235"/>
      <c r="S22" s="1235"/>
      <c r="T22" s="1235"/>
      <c r="U22" s="1235"/>
      <c r="V22" s="1235"/>
      <c r="W22" s="629" t="s">
        <v>632</v>
      </c>
      <c r="Y22" s="828"/>
      <c r="Z22" s="828" t="str">
        <f t="shared" si="0"/>
        <v xml:space="preserve">Наименование системы теплоснабжения </v>
      </c>
      <c r="AA22" s="828"/>
      <c r="AB22" s="828"/>
      <c r="AC22" s="828"/>
      <c r="AI22" s="807"/>
      <c r="AJ22" s="807"/>
    </row>
    <row r="23" spans="1:36" ht="22.5">
      <c r="A23" s="1234"/>
      <c r="B23" s="1234"/>
      <c r="C23" s="1234"/>
      <c r="D23" s="1234">
        <v>1</v>
      </c>
      <c r="E23" s="884"/>
      <c r="F23" s="884"/>
      <c r="G23" s="884"/>
      <c r="H23" s="884"/>
      <c r="I23" s="886"/>
      <c r="J23" s="878"/>
      <c r="K23" s="881"/>
      <c r="L23" s="780" t="str">
        <f>mergeValue(A23) &amp;"."&amp; mergeValue(B23)&amp;"."&amp; mergeValue(C23)&amp;"."&amp; mergeValue(D23)</f>
        <v>1.1.1.1</v>
      </c>
      <c r="M23" s="693" t="s">
        <v>22</v>
      </c>
      <c r="N23" s="645"/>
      <c r="O23" s="1235"/>
      <c r="P23" s="1235"/>
      <c r="Q23" s="1235"/>
      <c r="R23" s="1235"/>
      <c r="S23" s="1235"/>
      <c r="T23" s="1235"/>
      <c r="U23" s="1235"/>
      <c r="V23" s="1235"/>
      <c r="W23" s="629" t="s">
        <v>633</v>
      </c>
      <c r="Y23" s="828"/>
      <c r="Z23" s="828" t="str">
        <f t="shared" si="0"/>
        <v xml:space="preserve">Источник тепловой энергии  </v>
      </c>
      <c r="AA23" s="828"/>
      <c r="AB23" s="828"/>
      <c r="AC23" s="828"/>
      <c r="AI23" s="807"/>
      <c r="AJ23" s="807"/>
    </row>
    <row r="24" spans="1:36" ht="101.25">
      <c r="A24" s="1234"/>
      <c r="B24" s="1234"/>
      <c r="C24" s="1234"/>
      <c r="D24" s="1234"/>
      <c r="E24" s="1234">
        <v>1</v>
      </c>
      <c r="F24" s="884"/>
      <c r="G24" s="884"/>
      <c r="H24" s="882">
        <v>1</v>
      </c>
      <c r="I24" s="1234">
        <v>1</v>
      </c>
      <c r="J24" s="884"/>
      <c r="K24" s="889"/>
      <c r="L24" s="780" t="str">
        <f>mergeValue(A24) &amp;"."&amp; mergeValue(B24)&amp;"."&amp; mergeValue(C24)&amp;"."&amp; mergeValue(D24)&amp;"."&amp; mergeValue(E24)</f>
        <v>1.1.1.1.1</v>
      </c>
      <c r="M24" s="553" t="s">
        <v>9</v>
      </c>
      <c r="N24" s="645"/>
      <c r="O24" s="1236"/>
      <c r="P24" s="1236"/>
      <c r="Q24" s="1236"/>
      <c r="R24" s="1236"/>
      <c r="S24" s="1236"/>
      <c r="T24" s="1236"/>
      <c r="U24" s="1236"/>
      <c r="V24" s="1236"/>
      <c r="W24" s="629" t="s">
        <v>637</v>
      </c>
      <c r="Y24" s="828"/>
      <c r="Z24" s="828" t="str">
        <f t="shared" si="0"/>
        <v>Схема подключения теплопотребляющей установки к коллектору источника тепловой энергии</v>
      </c>
      <c r="AA24" s="828"/>
      <c r="AB24" s="828"/>
      <c r="AC24" s="828"/>
      <c r="AI24" s="807"/>
      <c r="AJ24" s="807"/>
    </row>
    <row r="25" spans="1:36" ht="90">
      <c r="A25" s="1234"/>
      <c r="B25" s="1234"/>
      <c r="C25" s="1234"/>
      <c r="D25" s="1234"/>
      <c r="E25" s="1234"/>
      <c r="F25" s="1234">
        <v>1</v>
      </c>
      <c r="G25" s="882"/>
      <c r="H25" s="882"/>
      <c r="I25" s="1234"/>
      <c r="J25" s="1234">
        <v>1</v>
      </c>
      <c r="K25" s="890"/>
      <c r="L25" s="780" t="str">
        <f>mergeValue(A25) &amp;"."&amp; mergeValue(B25)&amp;"."&amp; mergeValue(C25)&amp;"."&amp; mergeValue(D25)&amp;"."&amp; mergeValue(E25)&amp;"."&amp; mergeValue(F25)</f>
        <v>1.1.1.1.1.1</v>
      </c>
      <c r="M25" s="554" t="s">
        <v>10</v>
      </c>
      <c r="N25" s="645"/>
      <c r="O25" s="1236"/>
      <c r="P25" s="1236"/>
      <c r="Q25" s="1236"/>
      <c r="R25" s="1236"/>
      <c r="S25" s="1236"/>
      <c r="T25" s="1236"/>
      <c r="U25" s="1236"/>
      <c r="V25" s="1236"/>
      <c r="W25" s="629" t="s">
        <v>635</v>
      </c>
      <c r="Y25" s="828"/>
      <c r="Z25" s="828" t="str">
        <f t="shared" si="0"/>
        <v>Группа потребителей</v>
      </c>
      <c r="AA25" s="828"/>
      <c r="AB25" s="828"/>
      <c r="AC25" s="828"/>
      <c r="AI25" s="807"/>
      <c r="AJ25" s="807"/>
    </row>
    <row r="26" spans="1:36" ht="189" customHeight="1">
      <c r="A26" s="1234"/>
      <c r="B26" s="1234"/>
      <c r="C26" s="1234"/>
      <c r="D26" s="1234"/>
      <c r="E26" s="1234"/>
      <c r="F26" s="1234"/>
      <c r="G26" s="882">
        <v>1</v>
      </c>
      <c r="H26" s="882"/>
      <c r="I26" s="1234"/>
      <c r="J26" s="1234"/>
      <c r="K26" s="890">
        <v>1</v>
      </c>
      <c r="L26" s="780" t="str">
        <f>mergeValue(A26) &amp;"."&amp; mergeValue(B26)&amp;"."&amp; mergeValue(C26)&amp;"."&amp; mergeValue(D26)&amp;"."&amp; mergeValue(E26)&amp;"."&amp; mergeValue(F26)&amp;"."&amp; mergeValue(G26)</f>
        <v>1.1.1.1.1.1.1</v>
      </c>
      <c r="M26" s="1064"/>
      <c r="N26" s="645"/>
      <c r="O26" s="762"/>
      <c r="P26" s="762"/>
      <c r="Q26" s="1089"/>
      <c r="R26" s="1229"/>
      <c r="S26" s="1230" t="s">
        <v>83</v>
      </c>
      <c r="T26" s="1229"/>
      <c r="U26" s="1230" t="s">
        <v>84</v>
      </c>
      <c r="V26" s="762"/>
      <c r="W26" s="1205" t="s">
        <v>654</v>
      </c>
      <c r="X26" s="807" t="str">
        <f>strCheckDate(O27:V27)</f>
        <v/>
      </c>
      <c r="Y26" s="828"/>
      <c r="Z26" s="828" t="str">
        <f t="shared" si="0"/>
        <v/>
      </c>
      <c r="AA26" s="828"/>
      <c r="AB26" s="828"/>
      <c r="AC26" s="828"/>
      <c r="AI26" s="807"/>
      <c r="AJ26" s="807"/>
    </row>
    <row r="27" spans="1:36" ht="11.25" hidden="1">
      <c r="A27" s="1234"/>
      <c r="B27" s="1234"/>
      <c r="C27" s="1234"/>
      <c r="D27" s="1234"/>
      <c r="E27" s="1234"/>
      <c r="F27" s="1234"/>
      <c r="G27" s="882"/>
      <c r="H27" s="882"/>
      <c r="I27" s="1234"/>
      <c r="J27" s="1234"/>
      <c r="K27" s="890"/>
      <c r="L27" s="799"/>
      <c r="M27" s="645"/>
      <c r="N27" s="645"/>
      <c r="O27" s="762"/>
      <c r="P27" s="762"/>
      <c r="Q27" s="768" t="str">
        <f>R26 &amp; "-" &amp; T26</f>
        <v>-</v>
      </c>
      <c r="R27" s="1229"/>
      <c r="S27" s="1230"/>
      <c r="T27" s="1229"/>
      <c r="U27" s="1230"/>
      <c r="V27" s="762"/>
      <c r="W27" s="1206"/>
      <c r="Y27" s="828"/>
      <c r="Z27" s="828" t="str">
        <f t="shared" si="0"/>
        <v/>
      </c>
      <c r="AA27" s="828"/>
      <c r="AB27" s="828"/>
      <c r="AC27" s="828"/>
      <c r="AI27" s="807"/>
      <c r="AJ27" s="807"/>
    </row>
    <row r="28" spans="1:36" ht="15" customHeight="1">
      <c r="A28" s="1234"/>
      <c r="B28" s="1234"/>
      <c r="C28" s="1234"/>
      <c r="D28" s="1234"/>
      <c r="E28" s="1234"/>
      <c r="F28" s="1234"/>
      <c r="G28" s="884"/>
      <c r="H28" s="882"/>
      <c r="I28" s="1234"/>
      <c r="J28" s="1234"/>
      <c r="K28" s="889"/>
      <c r="L28" s="687"/>
      <c r="M28" s="556" t="s">
        <v>25</v>
      </c>
      <c r="N28" s="764"/>
      <c r="O28" s="764"/>
      <c r="P28" s="764"/>
      <c r="Q28" s="764"/>
      <c r="R28" s="764"/>
      <c r="S28" s="764"/>
      <c r="T28" s="764"/>
      <c r="U28" s="764"/>
      <c r="V28" s="761"/>
      <c r="W28" s="1207"/>
      <c r="Y28" s="828"/>
      <c r="Z28" s="828" t="str">
        <f t="shared" si="0"/>
        <v>Добавить вид теплоносителя (параметры теплоносителя)</v>
      </c>
      <c r="AA28" s="828"/>
      <c r="AB28" s="828"/>
      <c r="AC28" s="828"/>
      <c r="AI28" s="807"/>
      <c r="AJ28" s="807"/>
    </row>
    <row r="29" spans="1:36" ht="15" customHeight="1">
      <c r="A29" s="1234"/>
      <c r="B29" s="1234"/>
      <c r="C29" s="1234"/>
      <c r="D29" s="1234"/>
      <c r="E29" s="1234"/>
      <c r="F29" s="884"/>
      <c r="G29" s="884"/>
      <c r="H29" s="882"/>
      <c r="I29" s="1234"/>
      <c r="J29" s="884"/>
      <c r="K29" s="889"/>
      <c r="L29" s="687"/>
      <c r="M29" s="555" t="s">
        <v>11</v>
      </c>
      <c r="N29" s="764"/>
      <c r="O29" s="764"/>
      <c r="P29" s="764"/>
      <c r="Q29" s="764"/>
      <c r="R29" s="764"/>
      <c r="S29" s="764"/>
      <c r="T29" s="764"/>
      <c r="U29" s="763"/>
      <c r="V29" s="764"/>
      <c r="W29" s="664"/>
      <c r="Y29" s="828"/>
      <c r="Z29" s="828" t="str">
        <f t="shared" si="0"/>
        <v>Добавить группу потребителей</v>
      </c>
      <c r="AA29" s="828"/>
      <c r="AB29" s="828"/>
      <c r="AC29" s="828"/>
      <c r="AI29" s="807"/>
      <c r="AJ29" s="807"/>
    </row>
    <row r="30" spans="1:36" ht="15" customHeight="1">
      <c r="A30" s="1234"/>
      <c r="B30" s="1234"/>
      <c r="C30" s="1234"/>
      <c r="D30" s="1234"/>
      <c r="E30" s="888"/>
      <c r="F30" s="884"/>
      <c r="G30" s="884"/>
      <c r="H30" s="884"/>
      <c r="I30" s="880"/>
      <c r="J30" s="877"/>
      <c r="K30" s="887"/>
      <c r="L30" s="687"/>
      <c r="M30" s="759" t="s">
        <v>12</v>
      </c>
      <c r="N30" s="764"/>
      <c r="O30" s="764"/>
      <c r="P30" s="764"/>
      <c r="Q30" s="764"/>
      <c r="R30" s="764"/>
      <c r="S30" s="764"/>
      <c r="T30" s="764"/>
      <c r="U30" s="763"/>
      <c r="V30" s="764"/>
      <c r="W30" s="664"/>
      <c r="Y30" s="828"/>
      <c r="Z30" s="828" t="str">
        <f t="shared" si="0"/>
        <v>Добавить схему подключения</v>
      </c>
      <c r="AA30" s="828"/>
      <c r="AB30" s="828"/>
      <c r="AC30" s="828"/>
      <c r="AI30" s="807"/>
      <c r="AJ30" s="807"/>
    </row>
    <row r="31" spans="1:36" ht="15" customHeight="1">
      <c r="A31" s="1234"/>
      <c r="B31" s="1234"/>
      <c r="C31" s="1234"/>
      <c r="D31" s="888"/>
      <c r="E31" s="888"/>
      <c r="F31" s="884"/>
      <c r="G31" s="884"/>
      <c r="H31" s="884"/>
      <c r="I31" s="880"/>
      <c r="J31" s="877"/>
      <c r="K31" s="887"/>
      <c r="L31" s="687"/>
      <c r="M31" s="758" t="s">
        <v>17</v>
      </c>
      <c r="N31" s="764"/>
      <c r="O31" s="764"/>
      <c r="P31" s="764"/>
      <c r="Q31" s="764"/>
      <c r="R31" s="764"/>
      <c r="S31" s="764"/>
      <c r="T31" s="764"/>
      <c r="U31" s="763"/>
      <c r="V31" s="764"/>
      <c r="W31" s="664"/>
      <c r="Y31" s="828"/>
      <c r="Z31" s="828" t="str">
        <f t="shared" si="0"/>
        <v>Добавить источник тепловой энергии</v>
      </c>
      <c r="AA31" s="828"/>
      <c r="AB31" s="828"/>
      <c r="AC31" s="828"/>
      <c r="AI31" s="807"/>
      <c r="AJ31" s="807"/>
    </row>
    <row r="32" spans="1:36" ht="15" customHeight="1">
      <c r="A32" s="1234"/>
      <c r="B32" s="1234"/>
      <c r="C32" s="888"/>
      <c r="D32" s="888"/>
      <c r="E32" s="888"/>
      <c r="F32" s="888"/>
      <c r="G32" s="893"/>
      <c r="H32" s="880"/>
      <c r="I32" s="891"/>
      <c r="J32" s="877"/>
      <c r="K32" s="892"/>
      <c r="L32" s="687"/>
      <c r="M32" s="757" t="s">
        <v>18</v>
      </c>
      <c r="N32" s="764"/>
      <c r="O32" s="764"/>
      <c r="P32" s="764"/>
      <c r="Q32" s="764"/>
      <c r="R32" s="764"/>
      <c r="S32" s="764"/>
      <c r="T32" s="764"/>
      <c r="U32" s="763"/>
      <c r="V32" s="764"/>
      <c r="W32" s="664"/>
      <c r="Y32" s="828"/>
      <c r="Z32" s="828" t="str">
        <f t="shared" si="0"/>
        <v>Добавить наименование системы теплоснабжения</v>
      </c>
      <c r="AA32" s="828"/>
      <c r="AB32" s="828"/>
      <c r="AC32" s="828"/>
      <c r="AI32" s="807"/>
      <c r="AJ32" s="807"/>
    </row>
    <row r="33" spans="1:36" ht="15" customHeight="1">
      <c r="A33" s="1234"/>
      <c r="B33" s="888"/>
      <c r="C33" s="888"/>
      <c r="D33" s="888"/>
      <c r="E33" s="888"/>
      <c r="F33" s="888"/>
      <c r="G33" s="893"/>
      <c r="H33" s="880"/>
      <c r="I33" s="880"/>
      <c r="J33" s="877"/>
      <c r="K33" s="887"/>
      <c r="L33" s="687"/>
      <c r="M33" s="732" t="s">
        <v>19</v>
      </c>
      <c r="N33" s="764"/>
      <c r="O33" s="764"/>
      <c r="P33" s="764"/>
      <c r="Q33" s="764"/>
      <c r="R33" s="764"/>
      <c r="S33" s="764"/>
      <c r="T33" s="764"/>
      <c r="U33" s="763"/>
      <c r="V33" s="764"/>
      <c r="W33" s="664"/>
      <c r="Y33" s="828"/>
      <c r="Z33" s="828" t="str">
        <f t="shared" si="0"/>
        <v>Добавить территорию действия тарифа</v>
      </c>
      <c r="AA33" s="828"/>
      <c r="AB33" s="828"/>
      <c r="AC33" s="828"/>
      <c r="AI33" s="807"/>
      <c r="AJ33" s="807"/>
    </row>
    <row r="34" spans="1:36" s="741" customFormat="1" ht="15" customHeight="1">
      <c r="A34" s="876"/>
      <c r="B34" s="876"/>
      <c r="C34" s="876"/>
      <c r="D34" s="876"/>
      <c r="E34" s="876"/>
      <c r="F34" s="876"/>
      <c r="G34" s="876"/>
      <c r="H34" s="876"/>
      <c r="I34" s="876"/>
      <c r="J34" s="876"/>
      <c r="K34" s="876"/>
      <c r="L34" s="492"/>
      <c r="M34" s="735" t="s">
        <v>308</v>
      </c>
      <c r="N34" s="764"/>
      <c r="O34" s="764"/>
      <c r="P34" s="764"/>
      <c r="Q34" s="764"/>
      <c r="R34" s="764"/>
      <c r="S34" s="764"/>
      <c r="T34" s="764"/>
      <c r="U34" s="763"/>
      <c r="V34" s="764"/>
      <c r="W34" s="664"/>
      <c r="X34" s="720"/>
      <c r="Y34" s="720"/>
      <c r="Z34" s="720"/>
      <c r="AA34" s="720"/>
      <c r="AB34" s="720"/>
      <c r="AC34" s="720"/>
      <c r="AD34" s="720"/>
      <c r="AE34" s="720"/>
      <c r="AF34" s="720"/>
      <c r="AG34" s="720"/>
      <c r="AH34" s="720"/>
    </row>
    <row r="35" spans="1:36" ht="11.25">
      <c r="A35" s="798"/>
      <c r="B35" s="798"/>
      <c r="C35" s="798"/>
      <c r="D35" s="798"/>
      <c r="E35" s="798"/>
      <c r="F35" s="798"/>
      <c r="G35" s="798"/>
      <c r="H35" s="798"/>
      <c r="I35" s="798"/>
      <c r="J35" s="798"/>
      <c r="K35" s="798"/>
      <c r="X35" s="798"/>
      <c r="Y35" s="798"/>
      <c r="Z35" s="798"/>
      <c r="AA35" s="798"/>
      <c r="AB35" s="798"/>
      <c r="AC35" s="798"/>
      <c r="AD35" s="798"/>
      <c r="AE35" s="798"/>
      <c r="AF35" s="798"/>
      <c r="AG35" s="798"/>
      <c r="AH35" s="798"/>
    </row>
    <row r="36" spans="1:36" ht="105.75" customHeight="1">
      <c r="L36" s="1">
        <v>1</v>
      </c>
      <c r="M36" s="1198" t="s">
        <v>631</v>
      </c>
      <c r="N36" s="1198"/>
      <c r="O36" s="1198"/>
      <c r="P36" s="1198"/>
      <c r="Q36" s="1198"/>
      <c r="R36" s="1198"/>
      <c r="S36" s="1198"/>
      <c r="T36" s="1198"/>
      <c r="U36" s="1198"/>
      <c r="V36" s="1198"/>
      <c r="W36" s="1198"/>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29" customWidth="1"/>
    <col min="6" max="6" width="9.7109375" style="522" customWidth="1"/>
    <col min="7" max="7" width="37.7109375" style="522" customWidth="1"/>
    <col min="8" max="8" width="66.85546875" style="522" customWidth="1"/>
    <col min="9" max="9" width="115.7109375" style="522" customWidth="1"/>
    <col min="10" max="11" width="10.5703125" style="584"/>
    <col min="12" max="12" width="11.140625" style="584" customWidth="1"/>
    <col min="13" max="20" width="10.5703125" style="584"/>
    <col min="21" max="16384" width="10.5703125" style="522"/>
  </cols>
  <sheetData>
    <row r="1" spans="1:20" ht="3" customHeight="1">
      <c r="A1" s="590" t="s">
        <v>183</v>
      </c>
    </row>
    <row r="2" spans="1:20" ht="22.5">
      <c r="F2" s="1199" t="s">
        <v>490</v>
      </c>
      <c r="G2" s="1200"/>
      <c r="H2" s="1201"/>
      <c r="I2" s="639"/>
    </row>
    <row r="3" spans="1:20" ht="3" customHeight="1"/>
    <row r="4" spans="1:20" s="569" customFormat="1" ht="11.25">
      <c r="A4" s="589"/>
      <c r="B4" s="589"/>
      <c r="C4" s="589"/>
      <c r="D4" s="589"/>
      <c r="F4" s="1151" t="s">
        <v>453</v>
      </c>
      <c r="G4" s="1151"/>
      <c r="H4" s="1151"/>
      <c r="I4" s="1202" t="s">
        <v>454</v>
      </c>
      <c r="J4" s="589"/>
      <c r="K4" s="589"/>
      <c r="L4" s="589"/>
      <c r="M4" s="589"/>
      <c r="N4" s="589"/>
      <c r="O4" s="589"/>
      <c r="P4" s="589"/>
      <c r="Q4" s="589"/>
      <c r="R4" s="589"/>
      <c r="S4" s="589"/>
      <c r="T4" s="589"/>
    </row>
    <row r="5" spans="1:20" s="569" customFormat="1" ht="11.25" customHeight="1">
      <c r="A5" s="589"/>
      <c r="B5" s="589"/>
      <c r="C5" s="589"/>
      <c r="D5" s="589"/>
      <c r="F5" s="605" t="s">
        <v>91</v>
      </c>
      <c r="G5" s="617" t="s">
        <v>456</v>
      </c>
      <c r="H5" s="604" t="s">
        <v>441</v>
      </c>
      <c r="I5" s="1202"/>
      <c r="J5" s="589"/>
      <c r="K5" s="589"/>
      <c r="L5" s="589"/>
      <c r="M5" s="589"/>
      <c r="N5" s="589"/>
      <c r="O5" s="589"/>
      <c r="P5" s="589"/>
      <c r="Q5" s="589"/>
      <c r="R5" s="589"/>
      <c r="S5" s="589"/>
      <c r="T5" s="589"/>
    </row>
    <row r="6" spans="1:20" s="569" customFormat="1" ht="12" customHeight="1">
      <c r="A6" s="589"/>
      <c r="B6" s="589"/>
      <c r="C6" s="589"/>
      <c r="D6" s="589"/>
      <c r="F6" s="606" t="s">
        <v>92</v>
      </c>
      <c r="G6" s="608">
        <v>2</v>
      </c>
      <c r="H6" s="609">
        <v>3</v>
      </c>
      <c r="I6" s="607">
        <v>4</v>
      </c>
      <c r="J6" s="589">
        <v>4</v>
      </c>
      <c r="K6" s="589"/>
      <c r="L6" s="589"/>
      <c r="M6" s="589"/>
      <c r="N6" s="589"/>
      <c r="O6" s="589"/>
      <c r="P6" s="589"/>
      <c r="Q6" s="589"/>
      <c r="R6" s="589"/>
      <c r="S6" s="589"/>
      <c r="T6" s="589"/>
    </row>
    <row r="7" spans="1:20" s="569" customFormat="1" ht="18.75">
      <c r="A7" s="589"/>
      <c r="B7" s="589"/>
      <c r="C7" s="589"/>
      <c r="D7" s="589"/>
      <c r="F7" s="615">
        <v>1</v>
      </c>
      <c r="G7" s="631" t="s">
        <v>491</v>
      </c>
      <c r="H7" s="603" t="str">
        <f>IF(dateCh="","",dateCh)</f>
        <v>24.12.2020</v>
      </c>
      <c r="I7" s="580" t="s">
        <v>492</v>
      </c>
      <c r="J7" s="614"/>
      <c r="K7" s="589"/>
      <c r="L7" s="589"/>
      <c r="M7" s="589"/>
      <c r="N7" s="589"/>
      <c r="O7" s="589"/>
      <c r="P7" s="589"/>
      <c r="Q7" s="589"/>
      <c r="R7" s="589"/>
      <c r="S7" s="589"/>
      <c r="T7" s="589"/>
    </row>
    <row r="8" spans="1:20" s="569" customFormat="1" ht="45">
      <c r="A8" s="1203">
        <v>1</v>
      </c>
      <c r="B8" s="589"/>
      <c r="C8" s="589"/>
      <c r="D8" s="589"/>
      <c r="F8" s="615" t="str">
        <f>"2." &amp;mergeValue(A8)</f>
        <v>2.1</v>
      </c>
      <c r="G8" s="631" t="s">
        <v>493</v>
      </c>
      <c r="H8" s="603"/>
      <c r="I8" s="580" t="s">
        <v>589</v>
      </c>
      <c r="J8" s="614"/>
      <c r="K8" s="589"/>
      <c r="L8" s="589"/>
      <c r="M8" s="589"/>
      <c r="N8" s="589"/>
      <c r="O8" s="589"/>
      <c r="P8" s="589"/>
      <c r="Q8" s="589"/>
      <c r="R8" s="589"/>
      <c r="S8" s="589"/>
      <c r="T8" s="589"/>
    </row>
    <row r="9" spans="1:20" s="569" customFormat="1" ht="22.5">
      <c r="A9" s="1203"/>
      <c r="B9" s="589"/>
      <c r="C9" s="589"/>
      <c r="D9" s="589"/>
      <c r="F9" s="615" t="str">
        <f>"3." &amp;mergeValue(A9)</f>
        <v>3.1</v>
      </c>
      <c r="G9" s="631" t="s">
        <v>494</v>
      </c>
      <c r="H9" s="603"/>
      <c r="I9" s="580" t="s">
        <v>587</v>
      </c>
      <c r="J9" s="614"/>
      <c r="K9" s="589"/>
      <c r="L9" s="589"/>
      <c r="M9" s="589"/>
      <c r="N9" s="589"/>
      <c r="O9" s="589"/>
      <c r="P9" s="589"/>
      <c r="Q9" s="589"/>
      <c r="R9" s="589"/>
      <c r="S9" s="589"/>
      <c r="T9" s="589"/>
    </row>
    <row r="10" spans="1:20" s="569" customFormat="1" ht="22.5">
      <c r="A10" s="1203"/>
      <c r="B10" s="589"/>
      <c r="C10" s="589"/>
      <c r="D10" s="589"/>
      <c r="F10" s="615" t="str">
        <f>"4."&amp;mergeValue(A10)</f>
        <v>4.1</v>
      </c>
      <c r="G10" s="631" t="s">
        <v>495</v>
      </c>
      <c r="H10" s="604" t="s">
        <v>457</v>
      </c>
      <c r="I10" s="580"/>
      <c r="J10" s="614"/>
      <c r="K10" s="589"/>
      <c r="L10" s="589"/>
      <c r="M10" s="589"/>
      <c r="N10" s="589"/>
      <c r="O10" s="589"/>
      <c r="P10" s="589"/>
      <c r="Q10" s="589"/>
      <c r="R10" s="589"/>
      <c r="S10" s="589"/>
      <c r="T10" s="589"/>
    </row>
    <row r="11" spans="1:20" s="569" customFormat="1" ht="18.75">
      <c r="A11" s="1203"/>
      <c r="B11" s="1203">
        <v>1</v>
      </c>
      <c r="C11" s="622"/>
      <c r="D11" s="622"/>
      <c r="F11" s="615" t="str">
        <f>"4."&amp;mergeValue(A11) &amp;"."&amp;mergeValue(B11)</f>
        <v>4.1.1</v>
      </c>
      <c r="G11" s="610" t="s">
        <v>591</v>
      </c>
      <c r="H11" s="603" t="str">
        <f>IF(region_name="","",region_name)</f>
        <v>Ростовская область</v>
      </c>
      <c r="I11" s="580" t="s">
        <v>498</v>
      </c>
      <c r="J11" s="614"/>
      <c r="K11" s="589"/>
      <c r="L11" s="589"/>
      <c r="M11" s="589"/>
      <c r="N11" s="589"/>
      <c r="O11" s="589"/>
      <c r="P11" s="589"/>
      <c r="Q11" s="589"/>
      <c r="R11" s="589"/>
      <c r="S11" s="589"/>
      <c r="T11" s="589"/>
    </row>
    <row r="12" spans="1:20" s="569" customFormat="1" ht="22.5">
      <c r="A12" s="1203"/>
      <c r="B12" s="1203"/>
      <c r="C12" s="1203">
        <v>1</v>
      </c>
      <c r="D12" s="622"/>
      <c r="F12" s="615" t="str">
        <f>"4."&amp;mergeValue(A12) &amp;"."&amp;mergeValue(B12)&amp;"."&amp;mergeValue(C12)</f>
        <v>4.1.1.1</v>
      </c>
      <c r="G12" s="621" t="s">
        <v>496</v>
      </c>
      <c r="H12" s="603"/>
      <c r="I12" s="580" t="s">
        <v>499</v>
      </c>
      <c r="J12" s="614"/>
      <c r="K12" s="589"/>
      <c r="L12" s="589"/>
      <c r="M12" s="589"/>
      <c r="N12" s="589"/>
      <c r="O12" s="589"/>
      <c r="P12" s="589"/>
      <c r="Q12" s="589"/>
      <c r="R12" s="589"/>
      <c r="S12" s="589"/>
      <c r="T12" s="589"/>
    </row>
    <row r="13" spans="1:20" s="569" customFormat="1" ht="39" customHeight="1">
      <c r="A13" s="1203"/>
      <c r="B13" s="1203"/>
      <c r="C13" s="1203"/>
      <c r="D13" s="622">
        <v>1</v>
      </c>
      <c r="F13" s="615" t="str">
        <f>"4."&amp;mergeValue(A13) &amp;"."&amp;mergeValue(B13)&amp;"."&amp;mergeValue(C13)&amp;"."&amp;mergeValue(D13)</f>
        <v>4.1.1.1.1</v>
      </c>
      <c r="G13" s="632" t="s">
        <v>497</v>
      </c>
      <c r="H13" s="603"/>
      <c r="I13" s="1204" t="s">
        <v>590</v>
      </c>
      <c r="J13" s="614"/>
      <c r="K13" s="589"/>
      <c r="L13" s="589"/>
      <c r="M13" s="589"/>
      <c r="N13" s="589"/>
      <c r="O13" s="589"/>
      <c r="P13" s="589"/>
      <c r="Q13" s="589"/>
      <c r="R13" s="589"/>
      <c r="S13" s="589"/>
      <c r="T13" s="589"/>
    </row>
    <row r="14" spans="1:20" s="569" customFormat="1" ht="18.75">
      <c r="A14" s="1203"/>
      <c r="B14" s="1203"/>
      <c r="C14" s="1203"/>
      <c r="D14" s="622"/>
      <c r="F14" s="618"/>
      <c r="G14" s="549" t="s">
        <v>4</v>
      </c>
      <c r="H14" s="623"/>
      <c r="I14" s="1204"/>
      <c r="J14" s="614"/>
      <c r="K14" s="589"/>
      <c r="L14" s="589"/>
      <c r="M14" s="589"/>
      <c r="N14" s="589"/>
      <c r="O14" s="589"/>
      <c r="P14" s="589"/>
      <c r="Q14" s="589"/>
      <c r="R14" s="589"/>
      <c r="S14" s="589"/>
      <c r="T14" s="589"/>
    </row>
    <row r="15" spans="1:20" s="569" customFormat="1" ht="18.75">
      <c r="A15" s="1203"/>
      <c r="B15" s="1203"/>
      <c r="C15" s="622"/>
      <c r="D15" s="622"/>
      <c r="F15" s="633"/>
      <c r="G15" s="576" t="s">
        <v>402</v>
      </c>
      <c r="H15" s="634"/>
      <c r="I15" s="635"/>
      <c r="J15" s="614"/>
      <c r="K15" s="589"/>
      <c r="L15" s="589"/>
      <c r="M15" s="589"/>
      <c r="N15" s="589"/>
      <c r="O15" s="589"/>
      <c r="P15" s="589"/>
      <c r="Q15" s="589"/>
      <c r="R15" s="589"/>
      <c r="S15" s="589"/>
      <c r="T15" s="589"/>
    </row>
    <row r="16" spans="1:20" s="569" customFormat="1" ht="18.75">
      <c r="A16" s="1203"/>
      <c r="B16" s="589"/>
      <c r="C16" s="589"/>
      <c r="D16" s="589"/>
      <c r="F16" s="618"/>
      <c r="G16" s="557" t="s">
        <v>505</v>
      </c>
      <c r="H16" s="619"/>
      <c r="I16" s="620"/>
      <c r="J16" s="614"/>
      <c r="K16" s="589"/>
      <c r="L16" s="589"/>
      <c r="M16" s="589"/>
      <c r="N16" s="589"/>
      <c r="O16" s="589"/>
      <c r="P16" s="589"/>
      <c r="Q16" s="589"/>
      <c r="R16" s="589"/>
      <c r="S16" s="589"/>
      <c r="T16" s="589"/>
    </row>
    <row r="17" spans="1:20" s="569" customFormat="1" ht="18.75">
      <c r="A17" s="589"/>
      <c r="B17" s="589"/>
      <c r="C17" s="589"/>
      <c r="D17" s="589"/>
      <c r="F17" s="618"/>
      <c r="G17" s="564" t="s">
        <v>504</v>
      </c>
      <c r="H17" s="619"/>
      <c r="I17" s="620"/>
      <c r="J17" s="614"/>
      <c r="K17" s="589"/>
      <c r="L17" s="589"/>
      <c r="M17" s="589"/>
      <c r="N17" s="589"/>
      <c r="O17" s="589"/>
      <c r="P17" s="589"/>
      <c r="Q17" s="589"/>
      <c r="R17" s="589"/>
      <c r="S17" s="589"/>
      <c r="T17" s="589"/>
    </row>
    <row r="18" spans="1:20" s="612" customFormat="1" ht="3" customHeight="1">
      <c r="A18" s="613"/>
      <c r="B18" s="613"/>
      <c r="C18" s="613"/>
      <c r="D18" s="613"/>
      <c r="F18" s="624"/>
      <c r="G18" s="625"/>
      <c r="H18" s="626"/>
      <c r="I18" s="627"/>
      <c r="J18" s="613"/>
      <c r="K18" s="613"/>
      <c r="L18" s="613"/>
      <c r="M18" s="613"/>
      <c r="N18" s="613"/>
      <c r="O18" s="613"/>
      <c r="P18" s="613"/>
      <c r="Q18" s="613"/>
      <c r="R18" s="613"/>
      <c r="S18" s="613"/>
      <c r="T18" s="613"/>
    </row>
    <row r="19" spans="1:20" s="612" customFormat="1" ht="15" customHeight="1">
      <c r="A19" s="613"/>
      <c r="B19" s="613"/>
      <c r="C19" s="613"/>
      <c r="D19" s="613"/>
      <c r="F19" s="611"/>
      <c r="G19" s="1198" t="s">
        <v>592</v>
      </c>
      <c r="H19" s="1198"/>
      <c r="I19" s="593"/>
      <c r="J19" s="613"/>
      <c r="K19" s="613"/>
      <c r="L19" s="613"/>
      <c r="M19" s="613"/>
      <c r="N19" s="613"/>
      <c r="O19" s="613"/>
      <c r="P19" s="613"/>
      <c r="Q19" s="613"/>
      <c r="R19" s="613"/>
      <c r="S19" s="613"/>
      <c r="T19" s="61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09"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499"/>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31" t="s">
        <v>630</v>
      </c>
      <c r="M5" s="1231"/>
      <c r="N5" s="1231"/>
      <c r="O5" s="1231"/>
      <c r="P5" s="1231"/>
      <c r="Q5" s="1231"/>
      <c r="R5" s="1231"/>
      <c r="S5" s="1231"/>
      <c r="T5" s="1231"/>
      <c r="U5" s="496"/>
    </row>
    <row r="6" spans="1:33" ht="3" customHeight="1">
      <c r="J6" s="481"/>
      <c r="K6" s="481"/>
      <c r="L6" s="477"/>
      <c r="M6" s="477"/>
      <c r="N6" s="477"/>
      <c r="O6" s="480"/>
      <c r="P6" s="480"/>
      <c r="Q6" s="480"/>
      <c r="R6" s="480"/>
      <c r="S6" s="480"/>
      <c r="T6" s="480"/>
      <c r="U6" s="477"/>
    </row>
    <row r="7" spans="1:33" s="491" customFormat="1" ht="22.5">
      <c r="A7" s="510"/>
      <c r="B7" s="510"/>
      <c r="C7" s="510"/>
      <c r="D7" s="510"/>
      <c r="E7" s="510"/>
      <c r="F7" s="510"/>
      <c r="G7" s="510"/>
      <c r="H7" s="510"/>
      <c r="L7" s="498"/>
      <c r="M7" s="616" t="s">
        <v>501</v>
      </c>
      <c r="N7" s="665"/>
      <c r="O7" s="1208" t="str">
        <f>IF(NameOrPr_ch="",IF(NameOrPr="","",NameOrPr),NameOrPr_ch)</f>
        <v>Региональная служба по тарифам Ростовской области</v>
      </c>
      <c r="P7" s="1208"/>
      <c r="Q7" s="1208"/>
      <c r="R7" s="1208"/>
      <c r="S7" s="1208"/>
      <c r="T7" s="1208"/>
      <c r="U7" s="581"/>
      <c r="V7" s="581"/>
      <c r="W7" s="518"/>
      <c r="X7" s="504"/>
      <c r="Y7" s="504"/>
      <c r="Z7" s="504"/>
      <c r="AA7" s="504"/>
      <c r="AB7" s="504"/>
      <c r="AC7" s="504"/>
      <c r="AD7" s="504"/>
      <c r="AE7" s="504"/>
      <c r="AF7" s="504"/>
      <c r="AG7" s="504"/>
    </row>
    <row r="8" spans="1:33" s="491" customFormat="1" ht="18.75">
      <c r="A8" s="510"/>
      <c r="B8" s="510"/>
      <c r="C8" s="510"/>
      <c r="D8" s="510"/>
      <c r="E8" s="510"/>
      <c r="F8" s="510"/>
      <c r="G8" s="510"/>
      <c r="H8" s="510"/>
      <c r="L8" s="498"/>
      <c r="M8" s="616" t="s">
        <v>595</v>
      </c>
      <c r="N8" s="665"/>
      <c r="O8" s="1208" t="str">
        <f>IF(datePr_ch="",IF(datePr="","",datePr),datePr_ch)</f>
        <v>18.12.2020</v>
      </c>
      <c r="P8" s="1208"/>
      <c r="Q8" s="1208"/>
      <c r="R8" s="1208"/>
      <c r="S8" s="1208"/>
      <c r="T8" s="1208"/>
      <c r="U8" s="581"/>
      <c r="V8" s="581"/>
      <c r="W8" s="518"/>
      <c r="X8" s="504"/>
      <c r="Y8" s="504"/>
      <c r="Z8" s="504"/>
      <c r="AA8" s="504"/>
      <c r="AB8" s="504"/>
      <c r="AC8" s="504"/>
      <c r="AD8" s="504"/>
      <c r="AE8" s="504"/>
      <c r="AF8" s="504"/>
      <c r="AG8" s="504"/>
    </row>
    <row r="9" spans="1:33" s="491" customFormat="1" ht="18.75">
      <c r="A9" s="510"/>
      <c r="B9" s="510"/>
      <c r="C9" s="510"/>
      <c r="D9" s="510"/>
      <c r="E9" s="510"/>
      <c r="F9" s="510"/>
      <c r="G9" s="510"/>
      <c r="H9" s="510"/>
      <c r="L9" s="152"/>
      <c r="M9" s="616" t="s">
        <v>594</v>
      </c>
      <c r="N9" s="665"/>
      <c r="O9" s="1208" t="str">
        <f>IF(numberPr_ch="",IF(numberPr="","",numberPr),numberPr_ch)</f>
        <v>54/6</v>
      </c>
      <c r="P9" s="1208"/>
      <c r="Q9" s="1208"/>
      <c r="R9" s="1208"/>
      <c r="S9" s="1208"/>
      <c r="T9" s="1208"/>
      <c r="U9" s="581"/>
      <c r="V9" s="581"/>
      <c r="W9" s="518"/>
      <c r="X9" s="504"/>
      <c r="Y9" s="504"/>
      <c r="Z9" s="504"/>
      <c r="AA9" s="504"/>
      <c r="AB9" s="504"/>
      <c r="AC9" s="504"/>
      <c r="AD9" s="504"/>
      <c r="AE9" s="504"/>
      <c r="AF9" s="504"/>
      <c r="AG9" s="504"/>
    </row>
    <row r="10" spans="1:33" s="491" customFormat="1" ht="18.75">
      <c r="A10" s="510"/>
      <c r="B10" s="510"/>
      <c r="C10" s="510"/>
      <c r="D10" s="510"/>
      <c r="E10" s="510"/>
      <c r="F10" s="510"/>
      <c r="G10" s="510"/>
      <c r="H10" s="510"/>
      <c r="L10" s="152"/>
      <c r="M10" s="616" t="s">
        <v>500</v>
      </c>
      <c r="N10" s="665"/>
      <c r="O10" s="1208" t="str">
        <f>IF(IstPub_ch="",IF(IstPub="","",IstPub),IstPub_ch)</f>
        <v>www.rst.donland.ru</v>
      </c>
      <c r="P10" s="1208"/>
      <c r="Q10" s="1208"/>
      <c r="R10" s="1208"/>
      <c r="S10" s="1208"/>
      <c r="T10" s="1208"/>
      <c r="U10" s="581"/>
      <c r="V10" s="581"/>
      <c r="W10" s="518"/>
      <c r="X10" s="504"/>
      <c r="Y10" s="504"/>
      <c r="Z10" s="504"/>
      <c r="AA10" s="504"/>
      <c r="AB10" s="504"/>
      <c r="AC10" s="504"/>
      <c r="AD10" s="504"/>
      <c r="AE10" s="504"/>
      <c r="AF10" s="504"/>
      <c r="AG10" s="504"/>
    </row>
    <row r="11" spans="1:33" s="491" customFormat="1" ht="11.25" hidden="1">
      <c r="A11" s="510"/>
      <c r="B11" s="510"/>
      <c r="C11" s="510"/>
      <c r="D11" s="510"/>
      <c r="E11" s="510"/>
      <c r="F11" s="510"/>
      <c r="G11" s="510"/>
      <c r="H11" s="510"/>
      <c r="L11" s="152"/>
      <c r="M11" s="152"/>
      <c r="N11" s="488"/>
      <c r="O11" s="497"/>
      <c r="P11" s="497"/>
      <c r="Q11" s="497"/>
      <c r="R11" s="497"/>
      <c r="S11" s="497"/>
      <c r="T11" s="497"/>
      <c r="U11" s="502" t="s">
        <v>372</v>
      </c>
      <c r="X11" s="504"/>
      <c r="Y11" s="504"/>
      <c r="Z11" s="504"/>
      <c r="AA11" s="504"/>
      <c r="AB11" s="504"/>
      <c r="AC11" s="504"/>
      <c r="AD11" s="504"/>
      <c r="AE11" s="504"/>
      <c r="AF11" s="504"/>
      <c r="AG11" s="504"/>
    </row>
    <row r="12" spans="1:33" ht="15" customHeight="1">
      <c r="H12" s="509" t="s">
        <v>92</v>
      </c>
      <c r="J12" s="481"/>
      <c r="K12" s="481"/>
      <c r="L12" s="477"/>
      <c r="M12" s="477"/>
      <c r="N12" s="477"/>
      <c r="O12" s="1248"/>
      <c r="P12" s="1248"/>
      <c r="Q12" s="1248"/>
      <c r="R12" s="1248"/>
      <c r="S12" s="1248"/>
      <c r="T12" s="1248"/>
      <c r="U12" s="1248"/>
    </row>
    <row r="13" spans="1:33">
      <c r="J13" s="481"/>
      <c r="K13" s="481"/>
      <c r="L13" s="1151" t="s">
        <v>453</v>
      </c>
      <c r="M13" s="1151"/>
      <c r="N13" s="1151"/>
      <c r="O13" s="1151"/>
      <c r="P13" s="1151"/>
      <c r="Q13" s="1151"/>
      <c r="R13" s="1151"/>
      <c r="S13" s="1151"/>
      <c r="T13" s="1151"/>
      <c r="U13" s="1151"/>
      <c r="V13" s="1151"/>
      <c r="W13" s="1151" t="s">
        <v>454</v>
      </c>
    </row>
    <row r="14" spans="1:33" ht="14.25" customHeight="1">
      <c r="J14" s="481"/>
      <c r="K14" s="481"/>
      <c r="L14" s="1215" t="s">
        <v>91</v>
      </c>
      <c r="M14" s="1215" t="s">
        <v>638</v>
      </c>
      <c r="N14" s="474"/>
      <c r="O14" s="1216" t="s">
        <v>640</v>
      </c>
      <c r="P14" s="1217"/>
      <c r="Q14" s="1217"/>
      <c r="R14" s="1217"/>
      <c r="S14" s="1217"/>
      <c r="T14" s="1218"/>
      <c r="U14" s="1226" t="s">
        <v>340</v>
      </c>
      <c r="V14" s="1247" t="s">
        <v>274</v>
      </c>
      <c r="W14" s="1151"/>
    </row>
    <row r="15" spans="1:33" ht="14.25" customHeight="1">
      <c r="J15" s="481"/>
      <c r="K15" s="481"/>
      <c r="L15" s="1215"/>
      <c r="M15" s="1215"/>
      <c r="N15" s="473"/>
      <c r="O15" s="1221" t="s">
        <v>639</v>
      </c>
      <c r="P15" s="654"/>
      <c r="Q15" s="654"/>
      <c r="R15" s="1224" t="s">
        <v>653</v>
      </c>
      <c r="S15" s="1224"/>
      <c r="T15" s="1225"/>
      <c r="U15" s="1227"/>
      <c r="V15" s="1247"/>
      <c r="W15" s="1151"/>
    </row>
    <row r="16" spans="1:33" ht="30.75" customHeight="1">
      <c r="J16" s="481"/>
      <c r="K16" s="481"/>
      <c r="L16" s="1215"/>
      <c r="M16" s="1215"/>
      <c r="N16" s="472"/>
      <c r="O16" s="1222"/>
      <c r="P16" s="652"/>
      <c r="Q16" s="653"/>
      <c r="R16" s="535" t="s">
        <v>273</v>
      </c>
      <c r="S16" s="1210" t="s">
        <v>272</v>
      </c>
      <c r="T16" s="1211"/>
      <c r="U16" s="1228"/>
      <c r="V16" s="1247"/>
      <c r="W16" s="1151"/>
    </row>
    <row r="17" spans="1:33">
      <c r="J17" s="481"/>
      <c r="K17" s="489">
        <v>1</v>
      </c>
      <c r="L17" s="636" t="s">
        <v>92</v>
      </c>
      <c r="M17" s="636" t="s">
        <v>48</v>
      </c>
      <c r="N17" s="508" t="s">
        <v>48</v>
      </c>
      <c r="O17" s="637">
        <f ca="1">OFFSET(O17,0,-1)+1</f>
        <v>3</v>
      </c>
      <c r="P17" s="638">
        <f ca="1">OFFSET(P17,0,-1)</f>
        <v>3</v>
      </c>
      <c r="Q17" s="638">
        <f ca="1">OFFSET(Q17,0,-1)</f>
        <v>3</v>
      </c>
      <c r="R17" s="637">
        <f ca="1">OFFSET(R17,0,-1)+1</f>
        <v>4</v>
      </c>
      <c r="S17" s="1245">
        <f ca="1">OFFSET(S17,0,-1)+1</f>
        <v>5</v>
      </c>
      <c r="T17" s="1245"/>
      <c r="U17" s="637">
        <f ca="1">OFFSET(U17,0,-2)+1</f>
        <v>6</v>
      </c>
      <c r="V17" s="638">
        <f ca="1">OFFSET(V17,0,-1)</f>
        <v>6</v>
      </c>
      <c r="W17" s="637">
        <f ca="1">OFFSET(W17,0,-1)+1</f>
        <v>7</v>
      </c>
    </row>
    <row r="18" spans="1:33" ht="22.5">
      <c r="A18" s="1234">
        <v>1</v>
      </c>
      <c r="B18" s="900"/>
      <c r="C18" s="900"/>
      <c r="D18" s="900"/>
      <c r="E18" s="901"/>
      <c r="F18" s="902"/>
      <c r="G18" s="902"/>
      <c r="H18" s="902"/>
      <c r="I18" s="903"/>
      <c r="J18" s="898"/>
      <c r="K18" s="905"/>
      <c r="L18" s="592">
        <f>mergeValue(A18)</f>
        <v>1</v>
      </c>
      <c r="M18" s="640" t="s">
        <v>20</v>
      </c>
      <c r="N18" s="579"/>
      <c r="O18" s="1246"/>
      <c r="P18" s="1246"/>
      <c r="Q18" s="1246"/>
      <c r="R18" s="1246"/>
      <c r="S18" s="1246"/>
      <c r="T18" s="1246"/>
      <c r="U18" s="1246"/>
      <c r="V18" s="1246"/>
      <c r="W18" s="629" t="s">
        <v>475</v>
      </c>
    </row>
    <row r="19" spans="1:33" ht="22.5">
      <c r="A19" s="1234"/>
      <c r="B19" s="1234">
        <v>1</v>
      </c>
      <c r="C19" s="900"/>
      <c r="D19" s="900"/>
      <c r="E19" s="902"/>
      <c r="F19" s="902"/>
      <c r="G19" s="902"/>
      <c r="H19" s="902"/>
      <c r="I19" s="897"/>
      <c r="J19" s="896"/>
      <c r="K19" s="899"/>
      <c r="L19" s="592" t="str">
        <f>mergeValue(A19) &amp;"."&amp; mergeValue(B19)</f>
        <v>1.1</v>
      </c>
      <c r="M19" s="545" t="s">
        <v>16</v>
      </c>
      <c r="N19" s="579"/>
      <c r="O19" s="1246"/>
      <c r="P19" s="1246"/>
      <c r="Q19" s="1246"/>
      <c r="R19" s="1246"/>
      <c r="S19" s="1246"/>
      <c r="T19" s="1246"/>
      <c r="U19" s="1246"/>
      <c r="V19" s="1246"/>
      <c r="W19" s="629" t="s">
        <v>476</v>
      </c>
    </row>
    <row r="20" spans="1:33" ht="22.5">
      <c r="A20" s="1234"/>
      <c r="B20" s="1234"/>
      <c r="C20" s="1234">
        <v>1</v>
      </c>
      <c r="D20" s="900"/>
      <c r="E20" s="902"/>
      <c r="F20" s="902"/>
      <c r="G20" s="902"/>
      <c r="H20" s="902"/>
      <c r="I20" s="904"/>
      <c r="J20" s="896"/>
      <c r="K20" s="899"/>
      <c r="L20" s="592" t="str">
        <f>mergeValue(A20) &amp;"."&amp; mergeValue(B20)&amp;"."&amp; mergeValue(C20)</f>
        <v>1.1.1</v>
      </c>
      <c r="M20" s="546" t="s">
        <v>7</v>
      </c>
      <c r="N20" s="579"/>
      <c r="O20" s="1246"/>
      <c r="P20" s="1246"/>
      <c r="Q20" s="1246"/>
      <c r="R20" s="1246"/>
      <c r="S20" s="1246"/>
      <c r="T20" s="1246"/>
      <c r="U20" s="1246"/>
      <c r="V20" s="1246"/>
      <c r="W20" s="629" t="s">
        <v>632</v>
      </c>
    </row>
    <row r="21" spans="1:33" ht="22.5">
      <c r="A21" s="1234"/>
      <c r="B21" s="1234"/>
      <c r="C21" s="1234"/>
      <c r="D21" s="1234">
        <v>1</v>
      </c>
      <c r="E21" s="902"/>
      <c r="F21" s="902"/>
      <c r="G21" s="902"/>
      <c r="H21" s="902"/>
      <c r="I21" s="904"/>
      <c r="J21" s="896"/>
      <c r="K21" s="899"/>
      <c r="L21" s="592" t="str">
        <f>mergeValue(A21) &amp;"."&amp; mergeValue(B21)&amp;"."&amp; mergeValue(C21)&amp;"."&amp; mergeValue(D21)</f>
        <v>1.1.1.1</v>
      </c>
      <c r="M21" s="547" t="s">
        <v>22</v>
      </c>
      <c r="N21" s="579"/>
      <c r="O21" s="1246"/>
      <c r="P21" s="1246"/>
      <c r="Q21" s="1246"/>
      <c r="R21" s="1246"/>
      <c r="S21" s="1246"/>
      <c r="T21" s="1246"/>
      <c r="U21" s="1246"/>
      <c r="V21" s="1246"/>
      <c r="W21" s="629" t="s">
        <v>633</v>
      </c>
    </row>
    <row r="22" spans="1:33" ht="101.25">
      <c r="A22" s="1234"/>
      <c r="B22" s="1234"/>
      <c r="C22" s="1234"/>
      <c r="D22" s="1234"/>
      <c r="E22" s="1234">
        <v>1</v>
      </c>
      <c r="F22" s="902"/>
      <c r="G22" s="902"/>
      <c r="H22" s="900">
        <v>1</v>
      </c>
      <c r="I22" s="1234">
        <v>1</v>
      </c>
      <c r="J22" s="902"/>
      <c r="K22" s="907"/>
      <c r="L22" s="592" t="str">
        <f>mergeValue(A22) &amp;"."&amp; mergeValue(B22)&amp;"."&amp; mergeValue(C22)&amp;"."&amp; mergeValue(D22)&amp;"."&amp; mergeValue(E22)</f>
        <v>1.1.1.1.1</v>
      </c>
      <c r="M22" s="553" t="s">
        <v>9</v>
      </c>
      <c r="N22" s="580"/>
      <c r="O22" s="1236"/>
      <c r="P22" s="1236"/>
      <c r="Q22" s="1236"/>
      <c r="R22" s="1236"/>
      <c r="S22" s="1236"/>
      <c r="T22" s="1236"/>
      <c r="U22" s="1236"/>
      <c r="V22" s="1236"/>
      <c r="W22" s="629" t="s">
        <v>637</v>
      </c>
    </row>
    <row r="23" spans="1:33" ht="90">
      <c r="A23" s="1234"/>
      <c r="B23" s="1234"/>
      <c r="C23" s="1234"/>
      <c r="D23" s="1234"/>
      <c r="E23" s="1234"/>
      <c r="F23" s="1234">
        <v>1</v>
      </c>
      <c r="G23" s="900"/>
      <c r="H23" s="900"/>
      <c r="I23" s="1234"/>
      <c r="J23" s="1234">
        <v>1</v>
      </c>
      <c r="K23" s="908"/>
      <c r="L23" s="592" t="str">
        <f>mergeValue(A23) &amp;"."&amp; mergeValue(B23)&amp;"."&amp; mergeValue(C23)&amp;"."&amp; mergeValue(D23)&amp;"."&amp; mergeValue(E23)&amp;"."&amp; mergeValue(F23)</f>
        <v>1.1.1.1.1.1</v>
      </c>
      <c r="M23" s="554" t="s">
        <v>10</v>
      </c>
      <c r="N23" s="580"/>
      <c r="O23" s="1237"/>
      <c r="P23" s="1238"/>
      <c r="Q23" s="1238"/>
      <c r="R23" s="1238"/>
      <c r="S23" s="1238"/>
      <c r="T23" s="1238"/>
      <c r="U23" s="1238"/>
      <c r="V23" s="1239"/>
      <c r="W23" s="629" t="s">
        <v>635</v>
      </c>
      <c r="Y23" s="503" t="str">
        <f>strCheckUnique(Z23:Z26)</f>
        <v/>
      </c>
      <c r="AA23" s="503" t="str">
        <f>IF(O23="","",O23 &amp; ":_")</f>
        <v/>
      </c>
    </row>
    <row r="24" spans="1:33" ht="189" customHeight="1">
      <c r="A24" s="1234"/>
      <c r="B24" s="1234"/>
      <c r="C24" s="1234"/>
      <c r="D24" s="1234"/>
      <c r="E24" s="1234"/>
      <c r="F24" s="1234"/>
      <c r="G24" s="900">
        <v>1</v>
      </c>
      <c r="H24" s="900"/>
      <c r="I24" s="1234"/>
      <c r="J24" s="1234"/>
      <c r="K24" s="908">
        <v>1</v>
      </c>
      <c r="L24" s="592" t="str">
        <f>mergeValue(A24) &amp;"."&amp; mergeValue(B24)&amp;"."&amp; mergeValue(C24)&amp;"."&amp; mergeValue(D24)&amp;"."&amp; mergeValue(E24)&amp;"."&amp; mergeValue(F24)&amp;"."&amp; mergeValue(G24)</f>
        <v>1.1.1.1.1.1.1</v>
      </c>
      <c r="M24" s="1064"/>
      <c r="N24" s="585"/>
      <c r="O24" s="1073"/>
      <c r="P24" s="561"/>
      <c r="Q24" s="561"/>
      <c r="R24" s="1244"/>
      <c r="S24" s="1230" t="s">
        <v>83</v>
      </c>
      <c r="T24" s="1244"/>
      <c r="U24" s="1230" t="s">
        <v>84</v>
      </c>
      <c r="V24" s="577"/>
      <c r="W24" s="1205" t="s">
        <v>655</v>
      </c>
      <c r="X24" s="499" t="str">
        <f>strCheckDate(O25:V25)</f>
        <v/>
      </c>
      <c r="Y24" s="503"/>
      <c r="Z24" s="503" t="str">
        <f>IF(M24="","",M24 )</f>
        <v/>
      </c>
      <c r="AA24" s="503"/>
      <c r="AB24" s="503"/>
      <c r="AC24" s="503"/>
    </row>
    <row r="25" spans="1:33" ht="11.25" hidden="1">
      <c r="A25" s="1234"/>
      <c r="B25" s="1234"/>
      <c r="C25" s="1234"/>
      <c r="D25" s="1234"/>
      <c r="E25" s="1234"/>
      <c r="F25" s="1234"/>
      <c r="G25" s="900"/>
      <c r="H25" s="900"/>
      <c r="I25" s="1234"/>
      <c r="J25" s="1234"/>
      <c r="K25" s="908"/>
      <c r="L25" s="599"/>
      <c r="M25" s="645"/>
      <c r="N25" s="585"/>
      <c r="O25" s="583"/>
      <c r="P25" s="561"/>
      <c r="Q25" s="583" t="str">
        <f>R24 &amp; "-" &amp; T24</f>
        <v>-</v>
      </c>
      <c r="R25" s="1229"/>
      <c r="S25" s="1230"/>
      <c r="T25" s="1229"/>
      <c r="U25" s="1230"/>
      <c r="V25" s="577"/>
      <c r="W25" s="1206"/>
    </row>
    <row r="26" spans="1:33" s="475" customFormat="1" ht="15" customHeight="1">
      <c r="A26" s="1234"/>
      <c r="B26" s="1234"/>
      <c r="C26" s="1234"/>
      <c r="D26" s="1234"/>
      <c r="E26" s="1234"/>
      <c r="F26" s="1234"/>
      <c r="G26" s="902"/>
      <c r="H26" s="900"/>
      <c r="I26" s="1234"/>
      <c r="J26" s="1234"/>
      <c r="K26" s="907"/>
      <c r="L26" s="537"/>
      <c r="M26" s="556" t="s">
        <v>25</v>
      </c>
      <c r="N26" s="550"/>
      <c r="O26" s="544"/>
      <c r="P26" s="544"/>
      <c r="Q26" s="544"/>
      <c r="R26" s="572"/>
      <c r="S26" s="563"/>
      <c r="T26" s="562"/>
      <c r="U26" s="550"/>
      <c r="V26" s="559"/>
      <c r="W26" s="1207"/>
      <c r="X26" s="500"/>
      <c r="Y26" s="500"/>
      <c r="Z26" s="500"/>
      <c r="AA26" s="500"/>
      <c r="AB26" s="500"/>
      <c r="AC26" s="500"/>
      <c r="AD26" s="500"/>
      <c r="AE26" s="500"/>
      <c r="AF26" s="500"/>
      <c r="AG26" s="500"/>
    </row>
    <row r="27" spans="1:33" s="475" customFormat="1" ht="15" customHeight="1">
      <c r="A27" s="1234"/>
      <c r="B27" s="1234"/>
      <c r="C27" s="1234"/>
      <c r="D27" s="1234"/>
      <c r="E27" s="1234"/>
      <c r="F27" s="902"/>
      <c r="G27" s="902"/>
      <c r="H27" s="900"/>
      <c r="I27" s="1234"/>
      <c r="J27" s="902"/>
      <c r="K27" s="907"/>
      <c r="L27" s="537"/>
      <c r="M27" s="555" t="s">
        <v>11</v>
      </c>
      <c r="N27" s="549"/>
      <c r="O27" s="544"/>
      <c r="P27" s="544"/>
      <c r="Q27" s="544"/>
      <c r="R27" s="572"/>
      <c r="S27" s="563"/>
      <c r="T27" s="562"/>
      <c r="U27" s="549"/>
      <c r="V27" s="563"/>
      <c r="W27" s="559"/>
      <c r="X27" s="500"/>
      <c r="Y27" s="500"/>
      <c r="Z27" s="500"/>
      <c r="AA27" s="500"/>
      <c r="AB27" s="500"/>
      <c r="AC27" s="500"/>
      <c r="AD27" s="500"/>
      <c r="AE27" s="500"/>
      <c r="AF27" s="500"/>
      <c r="AG27" s="500"/>
    </row>
    <row r="28" spans="1:33" s="475" customFormat="1" ht="15" customHeight="1">
      <c r="A28" s="1234"/>
      <c r="B28" s="1234"/>
      <c r="C28" s="1234"/>
      <c r="D28" s="1234"/>
      <c r="E28" s="906"/>
      <c r="F28" s="902"/>
      <c r="G28" s="902"/>
      <c r="H28" s="902"/>
      <c r="I28" s="898"/>
      <c r="J28" s="895"/>
      <c r="K28" s="905"/>
      <c r="L28" s="537"/>
      <c r="M28" s="550" t="s">
        <v>12</v>
      </c>
      <c r="N28" s="548"/>
      <c r="O28" s="544"/>
      <c r="P28" s="544"/>
      <c r="Q28" s="544"/>
      <c r="R28" s="572"/>
      <c r="S28" s="563"/>
      <c r="T28" s="562"/>
      <c r="U28" s="548"/>
      <c r="V28" s="563"/>
      <c r="W28" s="559"/>
      <c r="X28" s="500"/>
      <c r="Y28" s="500"/>
      <c r="Z28" s="500"/>
      <c r="AA28" s="500"/>
      <c r="AB28" s="500"/>
      <c r="AC28" s="500"/>
      <c r="AD28" s="500"/>
      <c r="AE28" s="500"/>
      <c r="AF28" s="500"/>
      <c r="AG28" s="500"/>
    </row>
    <row r="29" spans="1:33" s="475" customFormat="1" ht="15" customHeight="1">
      <c r="A29" s="1234"/>
      <c r="B29" s="1234"/>
      <c r="C29" s="1234"/>
      <c r="D29" s="906"/>
      <c r="E29" s="906"/>
      <c r="F29" s="902"/>
      <c r="G29" s="902"/>
      <c r="H29" s="902"/>
      <c r="I29" s="898"/>
      <c r="J29" s="895"/>
      <c r="K29" s="905"/>
      <c r="L29" s="537"/>
      <c r="M29" s="549" t="s">
        <v>17</v>
      </c>
      <c r="N29" s="548"/>
      <c r="O29" s="544"/>
      <c r="P29" s="544"/>
      <c r="Q29" s="544"/>
      <c r="R29" s="572"/>
      <c r="S29" s="563"/>
      <c r="T29" s="562"/>
      <c r="U29" s="548"/>
      <c r="V29" s="563"/>
      <c r="W29" s="559"/>
      <c r="X29" s="500"/>
      <c r="Y29" s="500"/>
      <c r="Z29" s="500"/>
      <c r="AA29" s="500"/>
      <c r="AB29" s="500"/>
      <c r="AC29" s="500"/>
      <c r="AD29" s="500"/>
      <c r="AE29" s="500"/>
      <c r="AF29" s="500"/>
      <c r="AG29" s="500"/>
    </row>
    <row r="30" spans="1:33" s="475" customFormat="1" ht="15" customHeight="1">
      <c r="A30" s="1234"/>
      <c r="B30" s="1234"/>
      <c r="C30" s="906"/>
      <c r="D30" s="906"/>
      <c r="E30" s="906"/>
      <c r="F30" s="906"/>
      <c r="G30" s="911"/>
      <c r="H30" s="898"/>
      <c r="I30" s="909"/>
      <c r="J30" s="895"/>
      <c r="K30" s="910"/>
      <c r="L30" s="537"/>
      <c r="M30" s="548" t="s">
        <v>18</v>
      </c>
      <c r="N30" s="548"/>
      <c r="O30" s="544"/>
      <c r="P30" s="544"/>
      <c r="Q30" s="544"/>
      <c r="R30" s="572"/>
      <c r="S30" s="563"/>
      <c r="T30" s="562"/>
      <c r="U30" s="548"/>
      <c r="V30" s="563"/>
      <c r="W30" s="559"/>
      <c r="X30" s="500"/>
      <c r="Y30" s="500"/>
      <c r="Z30" s="500"/>
      <c r="AA30" s="500"/>
      <c r="AB30" s="500"/>
      <c r="AC30" s="500"/>
      <c r="AD30" s="500"/>
      <c r="AE30" s="500"/>
      <c r="AF30" s="500"/>
      <c r="AG30" s="500"/>
    </row>
    <row r="31" spans="1:33" s="475" customFormat="1" ht="15" customHeight="1">
      <c r="A31" s="1234"/>
      <c r="B31" s="906"/>
      <c r="C31" s="906"/>
      <c r="D31" s="906"/>
      <c r="E31" s="906"/>
      <c r="F31" s="906"/>
      <c r="G31" s="911"/>
      <c r="H31" s="898"/>
      <c r="I31" s="898"/>
      <c r="J31" s="895"/>
      <c r="K31" s="905"/>
      <c r="L31" s="537"/>
      <c r="M31" s="557" t="s">
        <v>19</v>
      </c>
      <c r="N31" s="548"/>
      <c r="O31" s="544"/>
      <c r="P31" s="544"/>
      <c r="Q31" s="544"/>
      <c r="R31" s="572"/>
      <c r="S31" s="563"/>
      <c r="T31" s="562"/>
      <c r="U31" s="548"/>
      <c r="V31" s="563"/>
      <c r="W31" s="559"/>
      <c r="X31" s="500"/>
      <c r="Y31" s="500"/>
      <c r="Z31" s="500"/>
      <c r="AA31" s="500"/>
      <c r="AB31" s="500"/>
      <c r="AC31" s="500"/>
      <c r="AD31" s="500"/>
      <c r="AE31" s="500"/>
      <c r="AF31" s="500"/>
      <c r="AG31" s="500"/>
    </row>
    <row r="32" spans="1:33" s="475" customFormat="1" ht="15" customHeight="1">
      <c r="A32" s="894"/>
      <c r="B32" s="894"/>
      <c r="C32" s="894"/>
      <c r="D32" s="894"/>
      <c r="E32" s="894"/>
      <c r="F32" s="894"/>
      <c r="G32" s="894"/>
      <c r="H32" s="894"/>
      <c r="I32" s="894"/>
      <c r="J32" s="894"/>
      <c r="K32" s="894"/>
      <c r="L32" s="537"/>
      <c r="M32" s="564" t="s">
        <v>308</v>
      </c>
      <c r="N32" s="548"/>
      <c r="O32" s="544"/>
      <c r="P32" s="544"/>
      <c r="Q32" s="544"/>
      <c r="R32" s="572"/>
      <c r="S32" s="563"/>
      <c r="T32" s="562"/>
      <c r="U32" s="548"/>
      <c r="V32" s="563"/>
      <c r="W32" s="559"/>
      <c r="X32" s="500"/>
      <c r="Y32" s="500"/>
      <c r="Z32" s="500"/>
      <c r="AA32" s="500"/>
      <c r="AB32" s="500"/>
      <c r="AC32" s="500"/>
      <c r="AD32" s="500"/>
      <c r="AE32" s="500"/>
      <c r="AF32" s="500"/>
      <c r="AG32" s="500"/>
    </row>
    <row r="33" spans="12:23" ht="3" customHeight="1">
      <c r="L33" s="485"/>
      <c r="M33" s="485"/>
      <c r="N33" s="485"/>
      <c r="O33" s="485"/>
      <c r="P33" s="485"/>
      <c r="Q33" s="485"/>
      <c r="R33" s="485"/>
      <c r="S33" s="485"/>
      <c r="T33" s="485"/>
      <c r="U33" s="485"/>
    </row>
    <row r="34" spans="12:23" ht="133.5" customHeight="1">
      <c r="L34" s="1">
        <v>1</v>
      </c>
      <c r="M34" s="1198" t="s">
        <v>631</v>
      </c>
      <c r="N34" s="1198"/>
      <c r="O34" s="1198"/>
      <c r="P34" s="1198"/>
      <c r="Q34" s="1198"/>
      <c r="R34" s="1198"/>
      <c r="S34" s="1198"/>
      <c r="T34" s="1198"/>
      <c r="U34" s="1198"/>
      <c r="V34" s="1198"/>
      <c r="W34" s="1198"/>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29" customWidth="1"/>
    <col min="6" max="6" width="9.7109375" style="522" customWidth="1"/>
    <col min="7" max="7" width="37.7109375" style="522" customWidth="1"/>
    <col min="8" max="8" width="66.85546875" style="522" customWidth="1"/>
    <col min="9" max="9" width="115.7109375" style="522" customWidth="1"/>
    <col min="10" max="11" width="10.5703125" style="584"/>
    <col min="12" max="12" width="11.140625" style="584" customWidth="1"/>
    <col min="13" max="20" width="10.5703125" style="584"/>
    <col min="21" max="16384" width="10.5703125" style="522"/>
  </cols>
  <sheetData>
    <row r="1" spans="1:20" ht="3" customHeight="1">
      <c r="A1" s="590" t="s">
        <v>50</v>
      </c>
    </row>
    <row r="2" spans="1:20" ht="22.5">
      <c r="F2" s="1199" t="s">
        <v>490</v>
      </c>
      <c r="G2" s="1200"/>
      <c r="H2" s="1201"/>
      <c r="I2" s="639"/>
    </row>
    <row r="3" spans="1:20" ht="3" customHeight="1"/>
    <row r="4" spans="1:20" s="569" customFormat="1" ht="11.25">
      <c r="A4" s="589"/>
      <c r="B4" s="589"/>
      <c r="C4" s="589"/>
      <c r="D4" s="589"/>
      <c r="F4" s="1151" t="s">
        <v>453</v>
      </c>
      <c r="G4" s="1151"/>
      <c r="H4" s="1151"/>
      <c r="I4" s="1202" t="s">
        <v>454</v>
      </c>
      <c r="J4" s="589"/>
      <c r="K4" s="589"/>
      <c r="L4" s="589"/>
      <c r="M4" s="589"/>
      <c r="N4" s="589"/>
      <c r="O4" s="589"/>
      <c r="P4" s="589"/>
      <c r="Q4" s="589"/>
      <c r="R4" s="589"/>
      <c r="S4" s="589"/>
      <c r="T4" s="589"/>
    </row>
    <row r="5" spans="1:20" s="569" customFormat="1" ht="11.25" customHeight="1">
      <c r="A5" s="589"/>
      <c r="B5" s="589"/>
      <c r="C5" s="589"/>
      <c r="D5" s="589"/>
      <c r="F5" s="605" t="s">
        <v>91</v>
      </c>
      <c r="G5" s="617" t="s">
        <v>456</v>
      </c>
      <c r="H5" s="604" t="s">
        <v>441</v>
      </c>
      <c r="I5" s="1202"/>
      <c r="J5" s="589"/>
      <c r="K5" s="589"/>
      <c r="L5" s="589"/>
      <c r="M5" s="589"/>
      <c r="N5" s="589"/>
      <c r="O5" s="589"/>
      <c r="P5" s="589"/>
      <c r="Q5" s="589"/>
      <c r="R5" s="589"/>
      <c r="S5" s="589"/>
      <c r="T5" s="589"/>
    </row>
    <row r="6" spans="1:20" s="569" customFormat="1" ht="12" customHeight="1">
      <c r="A6" s="589"/>
      <c r="B6" s="589"/>
      <c r="C6" s="589"/>
      <c r="D6" s="589"/>
      <c r="F6" s="606" t="s">
        <v>92</v>
      </c>
      <c r="G6" s="608">
        <v>2</v>
      </c>
      <c r="H6" s="609">
        <v>3</v>
      </c>
      <c r="I6" s="607">
        <v>4</v>
      </c>
      <c r="J6" s="589">
        <v>4</v>
      </c>
      <c r="K6" s="589"/>
      <c r="L6" s="589"/>
      <c r="M6" s="589"/>
      <c r="N6" s="589"/>
      <c r="O6" s="589"/>
      <c r="P6" s="589"/>
      <c r="Q6" s="589"/>
      <c r="R6" s="589"/>
      <c r="S6" s="589"/>
      <c r="T6" s="589"/>
    </row>
    <row r="7" spans="1:20" s="569" customFormat="1" ht="18.75">
      <c r="A7" s="589"/>
      <c r="B7" s="589"/>
      <c r="C7" s="589"/>
      <c r="D7" s="589"/>
      <c r="F7" s="615">
        <v>1</v>
      </c>
      <c r="G7" s="631" t="s">
        <v>491</v>
      </c>
      <c r="H7" s="603" t="str">
        <f>IF(dateCh="","",dateCh)</f>
        <v>24.12.2020</v>
      </c>
      <c r="I7" s="580" t="s">
        <v>492</v>
      </c>
      <c r="J7" s="614"/>
      <c r="K7" s="589"/>
      <c r="L7" s="589"/>
      <c r="M7" s="589"/>
      <c r="N7" s="589"/>
      <c r="O7" s="589"/>
      <c r="P7" s="589"/>
      <c r="Q7" s="589"/>
      <c r="R7" s="589"/>
      <c r="S7" s="589"/>
      <c r="T7" s="589"/>
    </row>
    <row r="8" spans="1:20" s="569" customFormat="1" ht="45">
      <c r="A8" s="1203">
        <v>1</v>
      </c>
      <c r="B8" s="589"/>
      <c r="C8" s="589"/>
      <c r="D8" s="589"/>
      <c r="F8" s="615" t="str">
        <f>"2." &amp;mergeValue(A8)</f>
        <v>2.1</v>
      </c>
      <c r="G8" s="631" t="s">
        <v>493</v>
      </c>
      <c r="H8" s="603"/>
      <c r="I8" s="580" t="s">
        <v>589</v>
      </c>
      <c r="J8" s="614"/>
      <c r="K8" s="589"/>
      <c r="L8" s="589"/>
      <c r="M8" s="589"/>
      <c r="N8" s="589"/>
      <c r="O8" s="589"/>
      <c r="P8" s="589"/>
      <c r="Q8" s="589"/>
      <c r="R8" s="589"/>
      <c r="S8" s="589"/>
      <c r="T8" s="589"/>
    </row>
    <row r="9" spans="1:20" s="569" customFormat="1" ht="22.5">
      <c r="A9" s="1203"/>
      <c r="B9" s="589"/>
      <c r="C9" s="589"/>
      <c r="D9" s="589"/>
      <c r="F9" s="615" t="str">
        <f>"3." &amp;mergeValue(A9)</f>
        <v>3.1</v>
      </c>
      <c r="G9" s="631" t="s">
        <v>494</v>
      </c>
      <c r="H9" s="603"/>
      <c r="I9" s="580" t="s">
        <v>587</v>
      </c>
      <c r="J9" s="614"/>
      <c r="K9" s="589"/>
      <c r="L9" s="589"/>
      <c r="M9" s="589"/>
      <c r="N9" s="589"/>
      <c r="O9" s="589"/>
      <c r="P9" s="589"/>
      <c r="Q9" s="589"/>
      <c r="R9" s="589"/>
      <c r="S9" s="589"/>
      <c r="T9" s="589"/>
    </row>
    <row r="10" spans="1:20" s="569" customFormat="1" ht="22.5">
      <c r="A10" s="1203"/>
      <c r="B10" s="589"/>
      <c r="C10" s="589"/>
      <c r="D10" s="589"/>
      <c r="F10" s="615" t="str">
        <f>"4."&amp;mergeValue(A10)</f>
        <v>4.1</v>
      </c>
      <c r="G10" s="631" t="s">
        <v>495</v>
      </c>
      <c r="H10" s="604" t="s">
        <v>457</v>
      </c>
      <c r="I10" s="580"/>
      <c r="J10" s="614"/>
      <c r="K10" s="589"/>
      <c r="L10" s="589"/>
      <c r="M10" s="589"/>
      <c r="N10" s="589"/>
      <c r="O10" s="589"/>
      <c r="P10" s="589"/>
      <c r="Q10" s="589"/>
      <c r="R10" s="589"/>
      <c r="S10" s="589"/>
      <c r="T10" s="589"/>
    </row>
    <row r="11" spans="1:20" s="569" customFormat="1" ht="18.75">
      <c r="A11" s="1203"/>
      <c r="B11" s="1203">
        <v>1</v>
      </c>
      <c r="C11" s="622"/>
      <c r="D11" s="622"/>
      <c r="F11" s="615" t="str">
        <f>"4."&amp;mergeValue(A11) &amp;"."&amp;mergeValue(B11)</f>
        <v>4.1.1</v>
      </c>
      <c r="G11" s="610" t="s">
        <v>591</v>
      </c>
      <c r="H11" s="603" t="str">
        <f>IF(region_name="","",region_name)</f>
        <v>Ростовская область</v>
      </c>
      <c r="I11" s="580" t="s">
        <v>498</v>
      </c>
      <c r="J11" s="614"/>
      <c r="K11" s="589"/>
      <c r="L11" s="589"/>
      <c r="M11" s="589"/>
      <c r="N11" s="589"/>
      <c r="O11" s="589"/>
      <c r="P11" s="589"/>
      <c r="Q11" s="589"/>
      <c r="R11" s="589"/>
      <c r="S11" s="589"/>
      <c r="T11" s="589"/>
    </row>
    <row r="12" spans="1:20" s="569" customFormat="1" ht="22.5">
      <c r="A12" s="1203"/>
      <c r="B12" s="1203"/>
      <c r="C12" s="1203">
        <v>1</v>
      </c>
      <c r="D12" s="622"/>
      <c r="F12" s="615" t="str">
        <f>"4."&amp;mergeValue(A12) &amp;"."&amp;mergeValue(B12)&amp;"."&amp;mergeValue(C12)</f>
        <v>4.1.1.1</v>
      </c>
      <c r="G12" s="621" t="s">
        <v>496</v>
      </c>
      <c r="H12" s="603"/>
      <c r="I12" s="580" t="s">
        <v>499</v>
      </c>
      <c r="J12" s="614"/>
      <c r="K12" s="589"/>
      <c r="L12" s="589"/>
      <c r="M12" s="589"/>
      <c r="N12" s="589"/>
      <c r="O12" s="589"/>
      <c r="P12" s="589"/>
      <c r="Q12" s="589"/>
      <c r="R12" s="589"/>
      <c r="S12" s="589"/>
      <c r="T12" s="589"/>
    </row>
    <row r="13" spans="1:20" s="569" customFormat="1" ht="39" customHeight="1">
      <c r="A13" s="1203"/>
      <c r="B13" s="1203"/>
      <c r="C13" s="1203"/>
      <c r="D13" s="622">
        <v>1</v>
      </c>
      <c r="F13" s="615" t="str">
        <f>"4."&amp;mergeValue(A13) &amp;"."&amp;mergeValue(B13)&amp;"."&amp;mergeValue(C13)&amp;"."&amp;mergeValue(D13)</f>
        <v>4.1.1.1.1</v>
      </c>
      <c r="G13" s="632" t="s">
        <v>497</v>
      </c>
      <c r="H13" s="603"/>
      <c r="I13" s="1204" t="s">
        <v>590</v>
      </c>
      <c r="J13" s="614"/>
      <c r="K13" s="589"/>
      <c r="L13" s="589"/>
      <c r="M13" s="589"/>
      <c r="N13" s="589"/>
      <c r="O13" s="589"/>
      <c r="P13" s="589"/>
      <c r="Q13" s="589"/>
      <c r="R13" s="589"/>
      <c r="S13" s="589"/>
      <c r="T13" s="589"/>
    </row>
    <row r="14" spans="1:20" s="569" customFormat="1" ht="18.75">
      <c r="A14" s="1203"/>
      <c r="B14" s="1203"/>
      <c r="C14" s="1203"/>
      <c r="D14" s="622"/>
      <c r="F14" s="618"/>
      <c r="G14" s="549" t="s">
        <v>4</v>
      </c>
      <c r="H14" s="623"/>
      <c r="I14" s="1204"/>
      <c r="J14" s="614"/>
      <c r="K14" s="589"/>
      <c r="L14" s="589"/>
      <c r="M14" s="589"/>
      <c r="N14" s="589"/>
      <c r="O14" s="589"/>
      <c r="P14" s="589"/>
      <c r="Q14" s="589"/>
      <c r="R14" s="589"/>
      <c r="S14" s="589"/>
      <c r="T14" s="589"/>
    </row>
    <row r="15" spans="1:20" s="569" customFormat="1" ht="18.75">
      <c r="A15" s="1203"/>
      <c r="B15" s="1203"/>
      <c r="C15" s="622"/>
      <c r="D15" s="622"/>
      <c r="F15" s="633"/>
      <c r="G15" s="576" t="s">
        <v>402</v>
      </c>
      <c r="H15" s="634"/>
      <c r="I15" s="635"/>
      <c r="J15" s="614"/>
      <c r="K15" s="589"/>
      <c r="L15" s="589"/>
      <c r="M15" s="589"/>
      <c r="N15" s="589"/>
      <c r="O15" s="589"/>
      <c r="P15" s="589"/>
      <c r="Q15" s="589"/>
      <c r="R15" s="589"/>
      <c r="S15" s="589"/>
      <c r="T15" s="589"/>
    </row>
    <row r="16" spans="1:20" s="569" customFormat="1" ht="18.75">
      <c r="A16" s="1203"/>
      <c r="B16" s="589"/>
      <c r="C16" s="589"/>
      <c r="D16" s="589"/>
      <c r="F16" s="618"/>
      <c r="G16" s="557" t="s">
        <v>505</v>
      </c>
      <c r="H16" s="619"/>
      <c r="I16" s="620"/>
      <c r="J16" s="614"/>
      <c r="K16" s="589"/>
      <c r="L16" s="589"/>
      <c r="M16" s="589"/>
      <c r="N16" s="589"/>
      <c r="O16" s="589"/>
      <c r="P16" s="589"/>
      <c r="Q16" s="589"/>
      <c r="R16" s="589"/>
      <c r="S16" s="589"/>
      <c r="T16" s="589"/>
    </row>
    <row r="17" spans="1:20" s="569" customFormat="1" ht="18.75">
      <c r="A17" s="589"/>
      <c r="B17" s="589"/>
      <c r="C17" s="589"/>
      <c r="D17" s="589"/>
      <c r="F17" s="618"/>
      <c r="G17" s="564" t="s">
        <v>504</v>
      </c>
      <c r="H17" s="619"/>
      <c r="I17" s="620"/>
      <c r="J17" s="614"/>
      <c r="K17" s="589"/>
      <c r="L17" s="589"/>
      <c r="M17" s="589"/>
      <c r="N17" s="589"/>
      <c r="O17" s="589"/>
      <c r="P17" s="589"/>
      <c r="Q17" s="589"/>
      <c r="R17" s="589"/>
      <c r="S17" s="589"/>
      <c r="T17" s="589"/>
    </row>
    <row r="18" spans="1:20" s="612" customFormat="1" ht="3" customHeight="1">
      <c r="A18" s="613"/>
      <c r="B18" s="613"/>
      <c r="C18" s="613"/>
      <c r="D18" s="613"/>
      <c r="F18" s="624"/>
      <c r="G18" s="625"/>
      <c r="H18" s="626"/>
      <c r="I18" s="627"/>
      <c r="J18" s="613"/>
      <c r="K18" s="613"/>
      <c r="L18" s="613"/>
      <c r="M18" s="613"/>
      <c r="N18" s="613"/>
      <c r="O18" s="613"/>
      <c r="P18" s="613"/>
      <c r="Q18" s="613"/>
      <c r="R18" s="613"/>
      <c r="S18" s="613"/>
      <c r="T18" s="613"/>
    </row>
    <row r="19" spans="1:20" s="612" customFormat="1" ht="15" customHeight="1">
      <c r="A19" s="613"/>
      <c r="B19" s="613"/>
      <c r="C19" s="613"/>
      <c r="D19" s="613"/>
      <c r="F19" s="611"/>
      <c r="G19" s="1198" t="s">
        <v>592</v>
      </c>
      <c r="H19" s="1198"/>
      <c r="I19" s="593"/>
      <c r="J19" s="613"/>
      <c r="K19" s="613"/>
      <c r="L19" s="613"/>
      <c r="M19" s="613"/>
      <c r="N19" s="613"/>
      <c r="O19" s="613"/>
      <c r="P19" s="613"/>
      <c r="Q19" s="613"/>
      <c r="R19" s="613"/>
      <c r="S19" s="613"/>
      <c r="T19" s="61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4" hidden="1" customWidth="1"/>
    <col min="7" max="8" width="9.140625" style="590" hidden="1" customWidth="1"/>
    <col min="9" max="9" width="3.7109375" style="530" customWidth="1"/>
    <col min="10" max="11" width="3.7109375" style="529" customWidth="1"/>
    <col min="12" max="12" width="12.7109375" style="522" customWidth="1"/>
    <col min="13" max="13" width="44.7109375" style="522" customWidth="1"/>
    <col min="14" max="14" width="1.7109375" style="522" hidden="1" customWidth="1"/>
    <col min="15" max="15" width="23.7109375" style="522" customWidth="1"/>
    <col min="16" max="17" width="1.7109375" style="522" hidden="1" customWidth="1"/>
    <col min="18" max="18" width="11.7109375" style="522" customWidth="1"/>
    <col min="19" max="19" width="3.7109375" style="522" customWidth="1"/>
    <col min="20" max="20" width="11.7109375" style="522" customWidth="1"/>
    <col min="21" max="21" width="8.5703125" style="522" hidden="1" customWidth="1"/>
    <col min="22" max="22" width="4.7109375" style="522" customWidth="1"/>
    <col min="23" max="23" width="115.7109375" style="522" customWidth="1"/>
    <col min="24" max="35" width="10.5703125" style="584"/>
    <col min="36" max="256" width="10.5703125" style="522"/>
    <col min="257" max="264" width="0" style="522" hidden="1" customWidth="1"/>
    <col min="265" max="267" width="3.7109375" style="522" customWidth="1"/>
    <col min="268" max="268" width="12.7109375" style="522" customWidth="1"/>
    <col min="269" max="269" width="47.42578125" style="522" customWidth="1"/>
    <col min="270" max="273" width="0" style="522" hidden="1" customWidth="1"/>
    <col min="274" max="274" width="11.7109375" style="522" customWidth="1"/>
    <col min="275" max="275" width="6.42578125" style="522" bestFit="1" customWidth="1"/>
    <col min="276" max="276" width="11.7109375" style="522" customWidth="1"/>
    <col min="277" max="277" width="0" style="522" hidden="1" customWidth="1"/>
    <col min="278" max="278" width="3.7109375" style="522" customWidth="1"/>
    <col min="279" max="279" width="11.140625" style="522" bestFit="1" customWidth="1"/>
    <col min="280" max="512" width="10.5703125" style="522"/>
    <col min="513" max="520" width="0" style="522" hidden="1" customWidth="1"/>
    <col min="521" max="523" width="3.7109375" style="522" customWidth="1"/>
    <col min="524" max="524" width="12.7109375" style="522" customWidth="1"/>
    <col min="525" max="525" width="47.42578125" style="522" customWidth="1"/>
    <col min="526" max="529" width="0" style="522" hidden="1" customWidth="1"/>
    <col min="530" max="530" width="11.7109375" style="522" customWidth="1"/>
    <col min="531" max="531" width="6.42578125" style="522" bestFit="1" customWidth="1"/>
    <col min="532" max="532" width="11.7109375" style="522" customWidth="1"/>
    <col min="533" max="533" width="0" style="522" hidden="1" customWidth="1"/>
    <col min="534" max="534" width="3.7109375" style="522" customWidth="1"/>
    <col min="535" max="535" width="11.140625" style="522" bestFit="1" customWidth="1"/>
    <col min="536" max="768" width="10.5703125" style="522"/>
    <col min="769" max="776" width="0" style="522" hidden="1" customWidth="1"/>
    <col min="777" max="779" width="3.7109375" style="522" customWidth="1"/>
    <col min="780" max="780" width="12.7109375" style="522" customWidth="1"/>
    <col min="781" max="781" width="47.42578125" style="522" customWidth="1"/>
    <col min="782" max="785" width="0" style="522" hidden="1" customWidth="1"/>
    <col min="786" max="786" width="11.7109375" style="522" customWidth="1"/>
    <col min="787" max="787" width="6.42578125" style="522" bestFit="1" customWidth="1"/>
    <col min="788" max="788" width="11.7109375" style="522" customWidth="1"/>
    <col min="789" max="789" width="0" style="522" hidden="1" customWidth="1"/>
    <col min="790" max="790" width="3.7109375" style="522" customWidth="1"/>
    <col min="791" max="791" width="11.140625" style="522" bestFit="1" customWidth="1"/>
    <col min="792" max="1024" width="10.5703125" style="522"/>
    <col min="1025" max="1032" width="0" style="522" hidden="1" customWidth="1"/>
    <col min="1033" max="1035" width="3.7109375" style="522" customWidth="1"/>
    <col min="1036" max="1036" width="12.7109375" style="522" customWidth="1"/>
    <col min="1037" max="1037" width="47.42578125" style="522" customWidth="1"/>
    <col min="1038" max="1041" width="0" style="522" hidden="1" customWidth="1"/>
    <col min="1042" max="1042" width="11.7109375" style="522" customWidth="1"/>
    <col min="1043" max="1043" width="6.42578125" style="522" bestFit="1" customWidth="1"/>
    <col min="1044" max="1044" width="11.7109375" style="522" customWidth="1"/>
    <col min="1045" max="1045" width="0" style="522" hidden="1" customWidth="1"/>
    <col min="1046" max="1046" width="3.7109375" style="522" customWidth="1"/>
    <col min="1047" max="1047" width="11.140625" style="522" bestFit="1" customWidth="1"/>
    <col min="1048" max="1280" width="10.5703125" style="522"/>
    <col min="1281" max="1288" width="0" style="522" hidden="1" customWidth="1"/>
    <col min="1289" max="1291" width="3.7109375" style="522" customWidth="1"/>
    <col min="1292" max="1292" width="12.7109375" style="522" customWidth="1"/>
    <col min="1293" max="1293" width="47.42578125" style="522" customWidth="1"/>
    <col min="1294" max="1297" width="0" style="522" hidden="1" customWidth="1"/>
    <col min="1298" max="1298" width="11.7109375" style="522" customWidth="1"/>
    <col min="1299" max="1299" width="6.42578125" style="522" bestFit="1" customWidth="1"/>
    <col min="1300" max="1300" width="11.7109375" style="522" customWidth="1"/>
    <col min="1301" max="1301" width="0" style="522" hidden="1" customWidth="1"/>
    <col min="1302" max="1302" width="3.7109375" style="522" customWidth="1"/>
    <col min="1303" max="1303" width="11.140625" style="522" bestFit="1" customWidth="1"/>
    <col min="1304" max="1536" width="10.5703125" style="522"/>
    <col min="1537" max="1544" width="0" style="522" hidden="1" customWidth="1"/>
    <col min="1545" max="1547" width="3.7109375" style="522" customWidth="1"/>
    <col min="1548" max="1548" width="12.7109375" style="522" customWidth="1"/>
    <col min="1549" max="1549" width="47.42578125" style="522" customWidth="1"/>
    <col min="1550" max="1553" width="0" style="522" hidden="1" customWidth="1"/>
    <col min="1554" max="1554" width="11.7109375" style="522" customWidth="1"/>
    <col min="1555" max="1555" width="6.42578125" style="522" bestFit="1" customWidth="1"/>
    <col min="1556" max="1556" width="11.7109375" style="522" customWidth="1"/>
    <col min="1557" max="1557" width="0" style="522" hidden="1" customWidth="1"/>
    <col min="1558" max="1558" width="3.7109375" style="522" customWidth="1"/>
    <col min="1559" max="1559" width="11.140625" style="522" bestFit="1" customWidth="1"/>
    <col min="1560" max="1792" width="10.5703125" style="522"/>
    <col min="1793" max="1800" width="0" style="522" hidden="1" customWidth="1"/>
    <col min="1801" max="1803" width="3.7109375" style="522" customWidth="1"/>
    <col min="1804" max="1804" width="12.7109375" style="522" customWidth="1"/>
    <col min="1805" max="1805" width="47.42578125" style="522" customWidth="1"/>
    <col min="1806" max="1809" width="0" style="522" hidden="1" customWidth="1"/>
    <col min="1810" max="1810" width="11.7109375" style="522" customWidth="1"/>
    <col min="1811" max="1811" width="6.42578125" style="522" bestFit="1" customWidth="1"/>
    <col min="1812" max="1812" width="11.7109375" style="522" customWidth="1"/>
    <col min="1813" max="1813" width="0" style="522" hidden="1" customWidth="1"/>
    <col min="1814" max="1814" width="3.7109375" style="522" customWidth="1"/>
    <col min="1815" max="1815" width="11.140625" style="522" bestFit="1" customWidth="1"/>
    <col min="1816" max="2048" width="10.5703125" style="522"/>
    <col min="2049" max="2056" width="0" style="522" hidden="1" customWidth="1"/>
    <col min="2057" max="2059" width="3.7109375" style="522" customWidth="1"/>
    <col min="2060" max="2060" width="12.7109375" style="522" customWidth="1"/>
    <col min="2061" max="2061" width="47.42578125" style="522" customWidth="1"/>
    <col min="2062" max="2065" width="0" style="522" hidden="1" customWidth="1"/>
    <col min="2066" max="2066" width="11.7109375" style="522" customWidth="1"/>
    <col min="2067" max="2067" width="6.42578125" style="522" bestFit="1" customWidth="1"/>
    <col min="2068" max="2068" width="11.7109375" style="522" customWidth="1"/>
    <col min="2069" max="2069" width="0" style="522" hidden="1" customWidth="1"/>
    <col min="2070" max="2070" width="3.7109375" style="522" customWidth="1"/>
    <col min="2071" max="2071" width="11.140625" style="522" bestFit="1" customWidth="1"/>
    <col min="2072" max="2304" width="10.5703125" style="522"/>
    <col min="2305" max="2312" width="0" style="522" hidden="1" customWidth="1"/>
    <col min="2313" max="2315" width="3.7109375" style="522" customWidth="1"/>
    <col min="2316" max="2316" width="12.7109375" style="522" customWidth="1"/>
    <col min="2317" max="2317" width="47.42578125" style="522" customWidth="1"/>
    <col min="2318" max="2321" width="0" style="522" hidden="1" customWidth="1"/>
    <col min="2322" max="2322" width="11.7109375" style="522" customWidth="1"/>
    <col min="2323" max="2323" width="6.42578125" style="522" bestFit="1" customWidth="1"/>
    <col min="2324" max="2324" width="11.7109375" style="522" customWidth="1"/>
    <col min="2325" max="2325" width="0" style="522" hidden="1" customWidth="1"/>
    <col min="2326" max="2326" width="3.7109375" style="522" customWidth="1"/>
    <col min="2327" max="2327" width="11.140625" style="522" bestFit="1" customWidth="1"/>
    <col min="2328" max="2560" width="10.5703125" style="522"/>
    <col min="2561" max="2568" width="0" style="522" hidden="1" customWidth="1"/>
    <col min="2569" max="2571" width="3.7109375" style="522" customWidth="1"/>
    <col min="2572" max="2572" width="12.7109375" style="522" customWidth="1"/>
    <col min="2573" max="2573" width="47.42578125" style="522" customWidth="1"/>
    <col min="2574" max="2577" width="0" style="522" hidden="1" customWidth="1"/>
    <col min="2578" max="2578" width="11.7109375" style="522" customWidth="1"/>
    <col min="2579" max="2579" width="6.42578125" style="522" bestFit="1" customWidth="1"/>
    <col min="2580" max="2580" width="11.7109375" style="522" customWidth="1"/>
    <col min="2581" max="2581" width="0" style="522" hidden="1" customWidth="1"/>
    <col min="2582" max="2582" width="3.7109375" style="522" customWidth="1"/>
    <col min="2583" max="2583" width="11.140625" style="522" bestFit="1" customWidth="1"/>
    <col min="2584" max="2816" width="10.5703125" style="522"/>
    <col min="2817" max="2824" width="0" style="522" hidden="1" customWidth="1"/>
    <col min="2825" max="2827" width="3.7109375" style="522" customWidth="1"/>
    <col min="2828" max="2828" width="12.7109375" style="522" customWidth="1"/>
    <col min="2829" max="2829" width="47.42578125" style="522" customWidth="1"/>
    <col min="2830" max="2833" width="0" style="522" hidden="1" customWidth="1"/>
    <col min="2834" max="2834" width="11.7109375" style="522" customWidth="1"/>
    <col min="2835" max="2835" width="6.42578125" style="522" bestFit="1" customWidth="1"/>
    <col min="2836" max="2836" width="11.7109375" style="522" customWidth="1"/>
    <col min="2837" max="2837" width="0" style="522" hidden="1" customWidth="1"/>
    <col min="2838" max="2838" width="3.7109375" style="522" customWidth="1"/>
    <col min="2839" max="2839" width="11.140625" style="522" bestFit="1" customWidth="1"/>
    <col min="2840" max="3072" width="10.5703125" style="522"/>
    <col min="3073" max="3080" width="0" style="522" hidden="1" customWidth="1"/>
    <col min="3081" max="3083" width="3.7109375" style="522" customWidth="1"/>
    <col min="3084" max="3084" width="12.7109375" style="522" customWidth="1"/>
    <col min="3085" max="3085" width="47.42578125" style="522" customWidth="1"/>
    <col min="3086" max="3089" width="0" style="522" hidden="1" customWidth="1"/>
    <col min="3090" max="3090" width="11.7109375" style="522" customWidth="1"/>
    <col min="3091" max="3091" width="6.42578125" style="522" bestFit="1" customWidth="1"/>
    <col min="3092" max="3092" width="11.7109375" style="522" customWidth="1"/>
    <col min="3093" max="3093" width="0" style="522" hidden="1" customWidth="1"/>
    <col min="3094" max="3094" width="3.7109375" style="522" customWidth="1"/>
    <col min="3095" max="3095" width="11.140625" style="522" bestFit="1" customWidth="1"/>
    <col min="3096" max="3328" width="10.5703125" style="522"/>
    <col min="3329" max="3336" width="0" style="522" hidden="1" customWidth="1"/>
    <col min="3337" max="3339" width="3.7109375" style="522" customWidth="1"/>
    <col min="3340" max="3340" width="12.7109375" style="522" customWidth="1"/>
    <col min="3341" max="3341" width="47.42578125" style="522" customWidth="1"/>
    <col min="3342" max="3345" width="0" style="522" hidden="1" customWidth="1"/>
    <col min="3346" max="3346" width="11.7109375" style="522" customWidth="1"/>
    <col min="3347" max="3347" width="6.42578125" style="522" bestFit="1" customWidth="1"/>
    <col min="3348" max="3348" width="11.7109375" style="522" customWidth="1"/>
    <col min="3349" max="3349" width="0" style="522" hidden="1" customWidth="1"/>
    <col min="3350" max="3350" width="3.7109375" style="522" customWidth="1"/>
    <col min="3351" max="3351" width="11.140625" style="522" bestFit="1" customWidth="1"/>
    <col min="3352" max="3584" width="10.5703125" style="522"/>
    <col min="3585" max="3592" width="0" style="522" hidden="1" customWidth="1"/>
    <col min="3593" max="3595" width="3.7109375" style="522" customWidth="1"/>
    <col min="3596" max="3596" width="12.7109375" style="522" customWidth="1"/>
    <col min="3597" max="3597" width="47.42578125" style="522" customWidth="1"/>
    <col min="3598" max="3601" width="0" style="522" hidden="1" customWidth="1"/>
    <col min="3602" max="3602" width="11.7109375" style="522" customWidth="1"/>
    <col min="3603" max="3603" width="6.42578125" style="522" bestFit="1" customWidth="1"/>
    <col min="3604" max="3604" width="11.7109375" style="522" customWidth="1"/>
    <col min="3605" max="3605" width="0" style="522" hidden="1" customWidth="1"/>
    <col min="3606" max="3606" width="3.7109375" style="522" customWidth="1"/>
    <col min="3607" max="3607" width="11.140625" style="522" bestFit="1" customWidth="1"/>
    <col min="3608" max="3840" width="10.5703125" style="522"/>
    <col min="3841" max="3848" width="0" style="522" hidden="1" customWidth="1"/>
    <col min="3849" max="3851" width="3.7109375" style="522" customWidth="1"/>
    <col min="3852" max="3852" width="12.7109375" style="522" customWidth="1"/>
    <col min="3853" max="3853" width="47.42578125" style="522" customWidth="1"/>
    <col min="3854" max="3857" width="0" style="522" hidden="1" customWidth="1"/>
    <col min="3858" max="3858" width="11.7109375" style="522" customWidth="1"/>
    <col min="3859" max="3859" width="6.42578125" style="522" bestFit="1" customWidth="1"/>
    <col min="3860" max="3860" width="11.7109375" style="522" customWidth="1"/>
    <col min="3861" max="3861" width="0" style="522" hidden="1" customWidth="1"/>
    <col min="3862" max="3862" width="3.7109375" style="522" customWidth="1"/>
    <col min="3863" max="3863" width="11.140625" style="522" bestFit="1" customWidth="1"/>
    <col min="3864" max="4096" width="10.5703125" style="522"/>
    <col min="4097" max="4104" width="0" style="522" hidden="1" customWidth="1"/>
    <col min="4105" max="4107" width="3.7109375" style="522" customWidth="1"/>
    <col min="4108" max="4108" width="12.7109375" style="522" customWidth="1"/>
    <col min="4109" max="4109" width="47.42578125" style="522" customWidth="1"/>
    <col min="4110" max="4113" width="0" style="522" hidden="1" customWidth="1"/>
    <col min="4114" max="4114" width="11.7109375" style="522" customWidth="1"/>
    <col min="4115" max="4115" width="6.42578125" style="522" bestFit="1" customWidth="1"/>
    <col min="4116" max="4116" width="11.7109375" style="522" customWidth="1"/>
    <col min="4117" max="4117" width="0" style="522" hidden="1" customWidth="1"/>
    <col min="4118" max="4118" width="3.7109375" style="522" customWidth="1"/>
    <col min="4119" max="4119" width="11.140625" style="522" bestFit="1" customWidth="1"/>
    <col min="4120" max="4352" width="10.5703125" style="522"/>
    <col min="4353" max="4360" width="0" style="522" hidden="1" customWidth="1"/>
    <col min="4361" max="4363" width="3.7109375" style="522" customWidth="1"/>
    <col min="4364" max="4364" width="12.7109375" style="522" customWidth="1"/>
    <col min="4365" max="4365" width="47.42578125" style="522" customWidth="1"/>
    <col min="4366" max="4369" width="0" style="522" hidden="1" customWidth="1"/>
    <col min="4370" max="4370" width="11.7109375" style="522" customWidth="1"/>
    <col min="4371" max="4371" width="6.42578125" style="522" bestFit="1" customWidth="1"/>
    <col min="4372" max="4372" width="11.7109375" style="522" customWidth="1"/>
    <col min="4373" max="4373" width="0" style="522" hidden="1" customWidth="1"/>
    <col min="4374" max="4374" width="3.7109375" style="522" customWidth="1"/>
    <col min="4375" max="4375" width="11.140625" style="522" bestFit="1" customWidth="1"/>
    <col min="4376" max="4608" width="10.5703125" style="522"/>
    <col min="4609" max="4616" width="0" style="522" hidden="1" customWidth="1"/>
    <col min="4617" max="4619" width="3.7109375" style="522" customWidth="1"/>
    <col min="4620" max="4620" width="12.7109375" style="522" customWidth="1"/>
    <col min="4621" max="4621" width="47.42578125" style="522" customWidth="1"/>
    <col min="4622" max="4625" width="0" style="522" hidden="1" customWidth="1"/>
    <col min="4626" max="4626" width="11.7109375" style="522" customWidth="1"/>
    <col min="4627" max="4627" width="6.42578125" style="522" bestFit="1" customWidth="1"/>
    <col min="4628" max="4628" width="11.7109375" style="522" customWidth="1"/>
    <col min="4629" max="4629" width="0" style="522" hidden="1" customWidth="1"/>
    <col min="4630" max="4630" width="3.7109375" style="522" customWidth="1"/>
    <col min="4631" max="4631" width="11.140625" style="522" bestFit="1" customWidth="1"/>
    <col min="4632" max="4864" width="10.5703125" style="522"/>
    <col min="4865" max="4872" width="0" style="522" hidden="1" customWidth="1"/>
    <col min="4873" max="4875" width="3.7109375" style="522" customWidth="1"/>
    <col min="4876" max="4876" width="12.7109375" style="522" customWidth="1"/>
    <col min="4877" max="4877" width="47.42578125" style="522" customWidth="1"/>
    <col min="4878" max="4881" width="0" style="522" hidden="1" customWidth="1"/>
    <col min="4882" max="4882" width="11.7109375" style="522" customWidth="1"/>
    <col min="4883" max="4883" width="6.42578125" style="522" bestFit="1" customWidth="1"/>
    <col min="4884" max="4884" width="11.7109375" style="522" customWidth="1"/>
    <col min="4885" max="4885" width="0" style="522" hidden="1" customWidth="1"/>
    <col min="4886" max="4886" width="3.7109375" style="522" customWidth="1"/>
    <col min="4887" max="4887" width="11.140625" style="522" bestFit="1" customWidth="1"/>
    <col min="4888" max="5120" width="10.5703125" style="522"/>
    <col min="5121" max="5128" width="0" style="522" hidden="1" customWidth="1"/>
    <col min="5129" max="5131" width="3.7109375" style="522" customWidth="1"/>
    <col min="5132" max="5132" width="12.7109375" style="522" customWidth="1"/>
    <col min="5133" max="5133" width="47.42578125" style="522" customWidth="1"/>
    <col min="5134" max="5137" width="0" style="522" hidden="1" customWidth="1"/>
    <col min="5138" max="5138" width="11.7109375" style="522" customWidth="1"/>
    <col min="5139" max="5139" width="6.42578125" style="522" bestFit="1" customWidth="1"/>
    <col min="5140" max="5140" width="11.7109375" style="522" customWidth="1"/>
    <col min="5141" max="5141" width="0" style="522" hidden="1" customWidth="1"/>
    <col min="5142" max="5142" width="3.7109375" style="522" customWidth="1"/>
    <col min="5143" max="5143" width="11.140625" style="522" bestFit="1" customWidth="1"/>
    <col min="5144" max="5376" width="10.5703125" style="522"/>
    <col min="5377" max="5384" width="0" style="522" hidden="1" customWidth="1"/>
    <col min="5385" max="5387" width="3.7109375" style="522" customWidth="1"/>
    <col min="5388" max="5388" width="12.7109375" style="522" customWidth="1"/>
    <col min="5389" max="5389" width="47.42578125" style="522" customWidth="1"/>
    <col min="5390" max="5393" width="0" style="522" hidden="1" customWidth="1"/>
    <col min="5394" max="5394" width="11.7109375" style="522" customWidth="1"/>
    <col min="5395" max="5395" width="6.42578125" style="522" bestFit="1" customWidth="1"/>
    <col min="5396" max="5396" width="11.7109375" style="522" customWidth="1"/>
    <col min="5397" max="5397" width="0" style="522" hidden="1" customWidth="1"/>
    <col min="5398" max="5398" width="3.7109375" style="522" customWidth="1"/>
    <col min="5399" max="5399" width="11.140625" style="522" bestFit="1" customWidth="1"/>
    <col min="5400" max="5632" width="10.5703125" style="522"/>
    <col min="5633" max="5640" width="0" style="522" hidden="1" customWidth="1"/>
    <col min="5641" max="5643" width="3.7109375" style="522" customWidth="1"/>
    <col min="5644" max="5644" width="12.7109375" style="522" customWidth="1"/>
    <col min="5645" max="5645" width="47.42578125" style="522" customWidth="1"/>
    <col min="5646" max="5649" width="0" style="522" hidden="1" customWidth="1"/>
    <col min="5650" max="5650" width="11.7109375" style="522" customWidth="1"/>
    <col min="5651" max="5651" width="6.42578125" style="522" bestFit="1" customWidth="1"/>
    <col min="5652" max="5652" width="11.7109375" style="522" customWidth="1"/>
    <col min="5653" max="5653" width="0" style="522" hidden="1" customWidth="1"/>
    <col min="5654" max="5654" width="3.7109375" style="522" customWidth="1"/>
    <col min="5655" max="5655" width="11.140625" style="522" bestFit="1" customWidth="1"/>
    <col min="5656" max="5888" width="10.5703125" style="522"/>
    <col min="5889" max="5896" width="0" style="522" hidden="1" customWidth="1"/>
    <col min="5897" max="5899" width="3.7109375" style="522" customWidth="1"/>
    <col min="5900" max="5900" width="12.7109375" style="522" customWidth="1"/>
    <col min="5901" max="5901" width="47.42578125" style="522" customWidth="1"/>
    <col min="5902" max="5905" width="0" style="522" hidden="1" customWidth="1"/>
    <col min="5906" max="5906" width="11.7109375" style="522" customWidth="1"/>
    <col min="5907" max="5907" width="6.42578125" style="522" bestFit="1" customWidth="1"/>
    <col min="5908" max="5908" width="11.7109375" style="522" customWidth="1"/>
    <col min="5909" max="5909" width="0" style="522" hidden="1" customWidth="1"/>
    <col min="5910" max="5910" width="3.7109375" style="522" customWidth="1"/>
    <col min="5911" max="5911" width="11.140625" style="522" bestFit="1" customWidth="1"/>
    <col min="5912" max="6144" width="10.5703125" style="522"/>
    <col min="6145" max="6152" width="0" style="522" hidden="1" customWidth="1"/>
    <col min="6153" max="6155" width="3.7109375" style="522" customWidth="1"/>
    <col min="6156" max="6156" width="12.7109375" style="522" customWidth="1"/>
    <col min="6157" max="6157" width="47.42578125" style="522" customWidth="1"/>
    <col min="6158" max="6161" width="0" style="522" hidden="1" customWidth="1"/>
    <col min="6162" max="6162" width="11.7109375" style="522" customWidth="1"/>
    <col min="6163" max="6163" width="6.42578125" style="522" bestFit="1" customWidth="1"/>
    <col min="6164" max="6164" width="11.7109375" style="522" customWidth="1"/>
    <col min="6165" max="6165" width="0" style="522" hidden="1" customWidth="1"/>
    <col min="6166" max="6166" width="3.7109375" style="522" customWidth="1"/>
    <col min="6167" max="6167" width="11.140625" style="522" bestFit="1" customWidth="1"/>
    <col min="6168" max="6400" width="10.5703125" style="522"/>
    <col min="6401" max="6408" width="0" style="522" hidden="1" customWidth="1"/>
    <col min="6409" max="6411" width="3.7109375" style="522" customWidth="1"/>
    <col min="6412" max="6412" width="12.7109375" style="522" customWidth="1"/>
    <col min="6413" max="6413" width="47.42578125" style="522" customWidth="1"/>
    <col min="6414" max="6417" width="0" style="522" hidden="1" customWidth="1"/>
    <col min="6418" max="6418" width="11.7109375" style="522" customWidth="1"/>
    <col min="6419" max="6419" width="6.42578125" style="522" bestFit="1" customWidth="1"/>
    <col min="6420" max="6420" width="11.7109375" style="522" customWidth="1"/>
    <col min="6421" max="6421" width="0" style="522" hidden="1" customWidth="1"/>
    <col min="6422" max="6422" width="3.7109375" style="522" customWidth="1"/>
    <col min="6423" max="6423" width="11.140625" style="522" bestFit="1" customWidth="1"/>
    <col min="6424" max="6656" width="10.5703125" style="522"/>
    <col min="6657" max="6664" width="0" style="522" hidden="1" customWidth="1"/>
    <col min="6665" max="6667" width="3.7109375" style="522" customWidth="1"/>
    <col min="6668" max="6668" width="12.7109375" style="522" customWidth="1"/>
    <col min="6669" max="6669" width="47.42578125" style="522" customWidth="1"/>
    <col min="6670" max="6673" width="0" style="522" hidden="1" customWidth="1"/>
    <col min="6674" max="6674" width="11.7109375" style="522" customWidth="1"/>
    <col min="6675" max="6675" width="6.42578125" style="522" bestFit="1" customWidth="1"/>
    <col min="6676" max="6676" width="11.7109375" style="522" customWidth="1"/>
    <col min="6677" max="6677" width="0" style="522" hidden="1" customWidth="1"/>
    <col min="6678" max="6678" width="3.7109375" style="522" customWidth="1"/>
    <col min="6679" max="6679" width="11.140625" style="522" bestFit="1" customWidth="1"/>
    <col min="6680" max="6912" width="10.5703125" style="522"/>
    <col min="6913" max="6920" width="0" style="522" hidden="1" customWidth="1"/>
    <col min="6921" max="6923" width="3.7109375" style="522" customWidth="1"/>
    <col min="6924" max="6924" width="12.7109375" style="522" customWidth="1"/>
    <col min="6925" max="6925" width="47.42578125" style="522" customWidth="1"/>
    <col min="6926" max="6929" width="0" style="522" hidden="1" customWidth="1"/>
    <col min="6930" max="6930" width="11.7109375" style="522" customWidth="1"/>
    <col min="6931" max="6931" width="6.42578125" style="522" bestFit="1" customWidth="1"/>
    <col min="6932" max="6932" width="11.7109375" style="522" customWidth="1"/>
    <col min="6933" max="6933" width="0" style="522" hidden="1" customWidth="1"/>
    <col min="6934" max="6934" width="3.7109375" style="522" customWidth="1"/>
    <col min="6935" max="6935" width="11.140625" style="522" bestFit="1" customWidth="1"/>
    <col min="6936" max="7168" width="10.5703125" style="522"/>
    <col min="7169" max="7176" width="0" style="522" hidden="1" customWidth="1"/>
    <col min="7177" max="7179" width="3.7109375" style="522" customWidth="1"/>
    <col min="7180" max="7180" width="12.7109375" style="522" customWidth="1"/>
    <col min="7181" max="7181" width="47.42578125" style="522" customWidth="1"/>
    <col min="7182" max="7185" width="0" style="522" hidden="1" customWidth="1"/>
    <col min="7186" max="7186" width="11.7109375" style="522" customWidth="1"/>
    <col min="7187" max="7187" width="6.42578125" style="522" bestFit="1" customWidth="1"/>
    <col min="7188" max="7188" width="11.7109375" style="522" customWidth="1"/>
    <col min="7189" max="7189" width="0" style="522" hidden="1" customWidth="1"/>
    <col min="7190" max="7190" width="3.7109375" style="522" customWidth="1"/>
    <col min="7191" max="7191" width="11.140625" style="522" bestFit="1" customWidth="1"/>
    <col min="7192" max="7424" width="10.5703125" style="522"/>
    <col min="7425" max="7432" width="0" style="522" hidden="1" customWidth="1"/>
    <col min="7433" max="7435" width="3.7109375" style="522" customWidth="1"/>
    <col min="7436" max="7436" width="12.7109375" style="522" customWidth="1"/>
    <col min="7437" max="7437" width="47.42578125" style="522" customWidth="1"/>
    <col min="7438" max="7441" width="0" style="522" hidden="1" customWidth="1"/>
    <col min="7442" max="7442" width="11.7109375" style="522" customWidth="1"/>
    <col min="7443" max="7443" width="6.42578125" style="522" bestFit="1" customWidth="1"/>
    <col min="7444" max="7444" width="11.7109375" style="522" customWidth="1"/>
    <col min="7445" max="7445" width="0" style="522" hidden="1" customWidth="1"/>
    <col min="7446" max="7446" width="3.7109375" style="522" customWidth="1"/>
    <col min="7447" max="7447" width="11.140625" style="522" bestFit="1" customWidth="1"/>
    <col min="7448" max="7680" width="10.5703125" style="522"/>
    <col min="7681" max="7688" width="0" style="522" hidden="1" customWidth="1"/>
    <col min="7689" max="7691" width="3.7109375" style="522" customWidth="1"/>
    <col min="7692" max="7692" width="12.7109375" style="522" customWidth="1"/>
    <col min="7693" max="7693" width="47.42578125" style="522" customWidth="1"/>
    <col min="7694" max="7697" width="0" style="522" hidden="1" customWidth="1"/>
    <col min="7698" max="7698" width="11.7109375" style="522" customWidth="1"/>
    <col min="7699" max="7699" width="6.42578125" style="522" bestFit="1" customWidth="1"/>
    <col min="7700" max="7700" width="11.7109375" style="522" customWidth="1"/>
    <col min="7701" max="7701" width="0" style="522" hidden="1" customWidth="1"/>
    <col min="7702" max="7702" width="3.7109375" style="522" customWidth="1"/>
    <col min="7703" max="7703" width="11.140625" style="522" bestFit="1" customWidth="1"/>
    <col min="7704" max="7936" width="10.5703125" style="522"/>
    <col min="7937" max="7944" width="0" style="522" hidden="1" customWidth="1"/>
    <col min="7945" max="7947" width="3.7109375" style="522" customWidth="1"/>
    <col min="7948" max="7948" width="12.7109375" style="522" customWidth="1"/>
    <col min="7949" max="7949" width="47.42578125" style="522" customWidth="1"/>
    <col min="7950" max="7953" width="0" style="522" hidden="1" customWidth="1"/>
    <col min="7954" max="7954" width="11.7109375" style="522" customWidth="1"/>
    <col min="7955" max="7955" width="6.42578125" style="522" bestFit="1" customWidth="1"/>
    <col min="7956" max="7956" width="11.7109375" style="522" customWidth="1"/>
    <col min="7957" max="7957" width="0" style="522" hidden="1" customWidth="1"/>
    <col min="7958" max="7958" width="3.7109375" style="522" customWidth="1"/>
    <col min="7959" max="7959" width="11.140625" style="522" bestFit="1" customWidth="1"/>
    <col min="7960" max="8192" width="10.5703125" style="522"/>
    <col min="8193" max="8200" width="0" style="522" hidden="1" customWidth="1"/>
    <col min="8201" max="8203" width="3.7109375" style="522" customWidth="1"/>
    <col min="8204" max="8204" width="12.7109375" style="522" customWidth="1"/>
    <col min="8205" max="8205" width="47.42578125" style="522" customWidth="1"/>
    <col min="8206" max="8209" width="0" style="522" hidden="1" customWidth="1"/>
    <col min="8210" max="8210" width="11.7109375" style="522" customWidth="1"/>
    <col min="8211" max="8211" width="6.42578125" style="522" bestFit="1" customWidth="1"/>
    <col min="8212" max="8212" width="11.7109375" style="522" customWidth="1"/>
    <col min="8213" max="8213" width="0" style="522" hidden="1" customWidth="1"/>
    <col min="8214" max="8214" width="3.7109375" style="522" customWidth="1"/>
    <col min="8215" max="8215" width="11.140625" style="522" bestFit="1" customWidth="1"/>
    <col min="8216" max="8448" width="10.5703125" style="522"/>
    <col min="8449" max="8456" width="0" style="522" hidden="1" customWidth="1"/>
    <col min="8457" max="8459" width="3.7109375" style="522" customWidth="1"/>
    <col min="8460" max="8460" width="12.7109375" style="522" customWidth="1"/>
    <col min="8461" max="8461" width="47.42578125" style="522" customWidth="1"/>
    <col min="8462" max="8465" width="0" style="522" hidden="1" customWidth="1"/>
    <col min="8466" max="8466" width="11.7109375" style="522" customWidth="1"/>
    <col min="8467" max="8467" width="6.42578125" style="522" bestFit="1" customWidth="1"/>
    <col min="8468" max="8468" width="11.7109375" style="522" customWidth="1"/>
    <col min="8469" max="8469" width="0" style="522" hidden="1" customWidth="1"/>
    <col min="8470" max="8470" width="3.7109375" style="522" customWidth="1"/>
    <col min="8471" max="8471" width="11.140625" style="522" bestFit="1" customWidth="1"/>
    <col min="8472" max="8704" width="10.5703125" style="522"/>
    <col min="8705" max="8712" width="0" style="522" hidden="1" customWidth="1"/>
    <col min="8713" max="8715" width="3.7109375" style="522" customWidth="1"/>
    <col min="8716" max="8716" width="12.7109375" style="522" customWidth="1"/>
    <col min="8717" max="8717" width="47.42578125" style="522" customWidth="1"/>
    <col min="8718" max="8721" width="0" style="522" hidden="1" customWidth="1"/>
    <col min="8722" max="8722" width="11.7109375" style="522" customWidth="1"/>
    <col min="8723" max="8723" width="6.42578125" style="522" bestFit="1" customWidth="1"/>
    <col min="8724" max="8724" width="11.7109375" style="522" customWidth="1"/>
    <col min="8725" max="8725" width="0" style="522" hidden="1" customWidth="1"/>
    <col min="8726" max="8726" width="3.7109375" style="522" customWidth="1"/>
    <col min="8727" max="8727" width="11.140625" style="522" bestFit="1" customWidth="1"/>
    <col min="8728" max="8960" width="10.5703125" style="522"/>
    <col min="8961" max="8968" width="0" style="522" hidden="1" customWidth="1"/>
    <col min="8969" max="8971" width="3.7109375" style="522" customWidth="1"/>
    <col min="8972" max="8972" width="12.7109375" style="522" customWidth="1"/>
    <col min="8973" max="8973" width="47.42578125" style="522" customWidth="1"/>
    <col min="8974" max="8977" width="0" style="522" hidden="1" customWidth="1"/>
    <col min="8978" max="8978" width="11.7109375" style="522" customWidth="1"/>
    <col min="8979" max="8979" width="6.42578125" style="522" bestFit="1" customWidth="1"/>
    <col min="8980" max="8980" width="11.7109375" style="522" customWidth="1"/>
    <col min="8981" max="8981" width="0" style="522" hidden="1" customWidth="1"/>
    <col min="8982" max="8982" width="3.7109375" style="522" customWidth="1"/>
    <col min="8983" max="8983" width="11.140625" style="522" bestFit="1" customWidth="1"/>
    <col min="8984" max="9216" width="10.5703125" style="522"/>
    <col min="9217" max="9224" width="0" style="522" hidden="1" customWidth="1"/>
    <col min="9225" max="9227" width="3.7109375" style="522" customWidth="1"/>
    <col min="9228" max="9228" width="12.7109375" style="522" customWidth="1"/>
    <col min="9229" max="9229" width="47.42578125" style="522" customWidth="1"/>
    <col min="9230" max="9233" width="0" style="522" hidden="1" customWidth="1"/>
    <col min="9234" max="9234" width="11.7109375" style="522" customWidth="1"/>
    <col min="9235" max="9235" width="6.42578125" style="522" bestFit="1" customWidth="1"/>
    <col min="9236" max="9236" width="11.7109375" style="522" customWidth="1"/>
    <col min="9237" max="9237" width="0" style="522" hidden="1" customWidth="1"/>
    <col min="9238" max="9238" width="3.7109375" style="522" customWidth="1"/>
    <col min="9239" max="9239" width="11.140625" style="522" bestFit="1" customWidth="1"/>
    <col min="9240" max="9472" width="10.5703125" style="522"/>
    <col min="9473" max="9480" width="0" style="522" hidden="1" customWidth="1"/>
    <col min="9481" max="9483" width="3.7109375" style="522" customWidth="1"/>
    <col min="9484" max="9484" width="12.7109375" style="522" customWidth="1"/>
    <col min="9485" max="9485" width="47.42578125" style="522" customWidth="1"/>
    <col min="9486" max="9489" width="0" style="522" hidden="1" customWidth="1"/>
    <col min="9490" max="9490" width="11.7109375" style="522" customWidth="1"/>
    <col min="9491" max="9491" width="6.42578125" style="522" bestFit="1" customWidth="1"/>
    <col min="9492" max="9492" width="11.7109375" style="522" customWidth="1"/>
    <col min="9493" max="9493" width="0" style="522" hidden="1" customWidth="1"/>
    <col min="9494" max="9494" width="3.7109375" style="522" customWidth="1"/>
    <col min="9495" max="9495" width="11.140625" style="522" bestFit="1" customWidth="1"/>
    <col min="9496" max="9728" width="10.5703125" style="522"/>
    <col min="9729" max="9736" width="0" style="522" hidden="1" customWidth="1"/>
    <col min="9737" max="9739" width="3.7109375" style="522" customWidth="1"/>
    <col min="9740" max="9740" width="12.7109375" style="522" customWidth="1"/>
    <col min="9741" max="9741" width="47.42578125" style="522" customWidth="1"/>
    <col min="9742" max="9745" width="0" style="522" hidden="1" customWidth="1"/>
    <col min="9746" max="9746" width="11.7109375" style="522" customWidth="1"/>
    <col min="9747" max="9747" width="6.42578125" style="522" bestFit="1" customWidth="1"/>
    <col min="9748" max="9748" width="11.7109375" style="522" customWidth="1"/>
    <col min="9749" max="9749" width="0" style="522" hidden="1" customWidth="1"/>
    <col min="9750" max="9750" width="3.7109375" style="522" customWidth="1"/>
    <col min="9751" max="9751" width="11.140625" style="522" bestFit="1" customWidth="1"/>
    <col min="9752" max="9984" width="10.5703125" style="522"/>
    <col min="9985" max="9992" width="0" style="522" hidden="1" customWidth="1"/>
    <col min="9993" max="9995" width="3.7109375" style="522" customWidth="1"/>
    <col min="9996" max="9996" width="12.7109375" style="522" customWidth="1"/>
    <col min="9997" max="9997" width="47.42578125" style="522" customWidth="1"/>
    <col min="9998" max="10001" width="0" style="522" hidden="1" customWidth="1"/>
    <col min="10002" max="10002" width="11.7109375" style="522" customWidth="1"/>
    <col min="10003" max="10003" width="6.42578125" style="522" bestFit="1" customWidth="1"/>
    <col min="10004" max="10004" width="11.7109375" style="522" customWidth="1"/>
    <col min="10005" max="10005" width="0" style="522" hidden="1" customWidth="1"/>
    <col min="10006" max="10006" width="3.7109375" style="522" customWidth="1"/>
    <col min="10007" max="10007" width="11.140625" style="522" bestFit="1" customWidth="1"/>
    <col min="10008" max="10240" width="10.5703125" style="522"/>
    <col min="10241" max="10248" width="0" style="522" hidden="1" customWidth="1"/>
    <col min="10249" max="10251" width="3.7109375" style="522" customWidth="1"/>
    <col min="10252" max="10252" width="12.7109375" style="522" customWidth="1"/>
    <col min="10253" max="10253" width="47.42578125" style="522" customWidth="1"/>
    <col min="10254" max="10257" width="0" style="522" hidden="1" customWidth="1"/>
    <col min="10258" max="10258" width="11.7109375" style="522" customWidth="1"/>
    <col min="10259" max="10259" width="6.42578125" style="522" bestFit="1" customWidth="1"/>
    <col min="10260" max="10260" width="11.7109375" style="522" customWidth="1"/>
    <col min="10261" max="10261" width="0" style="522" hidden="1" customWidth="1"/>
    <col min="10262" max="10262" width="3.7109375" style="522" customWidth="1"/>
    <col min="10263" max="10263" width="11.140625" style="522" bestFit="1" customWidth="1"/>
    <col min="10264" max="10496" width="10.5703125" style="522"/>
    <col min="10497" max="10504" width="0" style="522" hidden="1" customWidth="1"/>
    <col min="10505" max="10507" width="3.7109375" style="522" customWidth="1"/>
    <col min="10508" max="10508" width="12.7109375" style="522" customWidth="1"/>
    <col min="10509" max="10509" width="47.42578125" style="522" customWidth="1"/>
    <col min="10510" max="10513" width="0" style="522" hidden="1" customWidth="1"/>
    <col min="10514" max="10514" width="11.7109375" style="522" customWidth="1"/>
    <col min="10515" max="10515" width="6.42578125" style="522" bestFit="1" customWidth="1"/>
    <col min="10516" max="10516" width="11.7109375" style="522" customWidth="1"/>
    <col min="10517" max="10517" width="0" style="522" hidden="1" customWidth="1"/>
    <col min="10518" max="10518" width="3.7109375" style="522" customWidth="1"/>
    <col min="10519" max="10519" width="11.140625" style="522" bestFit="1" customWidth="1"/>
    <col min="10520" max="10752" width="10.5703125" style="522"/>
    <col min="10753" max="10760" width="0" style="522" hidden="1" customWidth="1"/>
    <col min="10761" max="10763" width="3.7109375" style="522" customWidth="1"/>
    <col min="10764" max="10764" width="12.7109375" style="522" customWidth="1"/>
    <col min="10765" max="10765" width="47.42578125" style="522" customWidth="1"/>
    <col min="10766" max="10769" width="0" style="522" hidden="1" customWidth="1"/>
    <col min="10770" max="10770" width="11.7109375" style="522" customWidth="1"/>
    <col min="10771" max="10771" width="6.42578125" style="522" bestFit="1" customWidth="1"/>
    <col min="10772" max="10772" width="11.7109375" style="522" customWidth="1"/>
    <col min="10773" max="10773" width="0" style="522" hidden="1" customWidth="1"/>
    <col min="10774" max="10774" width="3.7109375" style="522" customWidth="1"/>
    <col min="10775" max="10775" width="11.140625" style="522" bestFit="1" customWidth="1"/>
    <col min="10776" max="11008" width="10.5703125" style="522"/>
    <col min="11009" max="11016" width="0" style="522" hidden="1" customWidth="1"/>
    <col min="11017" max="11019" width="3.7109375" style="522" customWidth="1"/>
    <col min="11020" max="11020" width="12.7109375" style="522" customWidth="1"/>
    <col min="11021" max="11021" width="47.42578125" style="522" customWidth="1"/>
    <col min="11022" max="11025" width="0" style="522" hidden="1" customWidth="1"/>
    <col min="11026" max="11026" width="11.7109375" style="522" customWidth="1"/>
    <col min="11027" max="11027" width="6.42578125" style="522" bestFit="1" customWidth="1"/>
    <col min="11028" max="11028" width="11.7109375" style="522" customWidth="1"/>
    <col min="11029" max="11029" width="0" style="522" hidden="1" customWidth="1"/>
    <col min="11030" max="11030" width="3.7109375" style="522" customWidth="1"/>
    <col min="11031" max="11031" width="11.140625" style="522" bestFit="1" customWidth="1"/>
    <col min="11032" max="11264" width="10.5703125" style="522"/>
    <col min="11265" max="11272" width="0" style="522" hidden="1" customWidth="1"/>
    <col min="11273" max="11275" width="3.7109375" style="522" customWidth="1"/>
    <col min="11276" max="11276" width="12.7109375" style="522" customWidth="1"/>
    <col min="11277" max="11277" width="47.42578125" style="522" customWidth="1"/>
    <col min="11278" max="11281" width="0" style="522" hidden="1" customWidth="1"/>
    <col min="11282" max="11282" width="11.7109375" style="522" customWidth="1"/>
    <col min="11283" max="11283" width="6.42578125" style="522" bestFit="1" customWidth="1"/>
    <col min="11284" max="11284" width="11.7109375" style="522" customWidth="1"/>
    <col min="11285" max="11285" width="0" style="522" hidden="1" customWidth="1"/>
    <col min="11286" max="11286" width="3.7109375" style="522" customWidth="1"/>
    <col min="11287" max="11287" width="11.140625" style="522" bestFit="1" customWidth="1"/>
    <col min="11288" max="11520" width="10.5703125" style="522"/>
    <col min="11521" max="11528" width="0" style="522" hidden="1" customWidth="1"/>
    <col min="11529" max="11531" width="3.7109375" style="522" customWidth="1"/>
    <col min="11532" max="11532" width="12.7109375" style="522" customWidth="1"/>
    <col min="11533" max="11533" width="47.42578125" style="522" customWidth="1"/>
    <col min="11534" max="11537" width="0" style="522" hidden="1" customWidth="1"/>
    <col min="11538" max="11538" width="11.7109375" style="522" customWidth="1"/>
    <col min="11539" max="11539" width="6.42578125" style="522" bestFit="1" customWidth="1"/>
    <col min="11540" max="11540" width="11.7109375" style="522" customWidth="1"/>
    <col min="11541" max="11541" width="0" style="522" hidden="1" customWidth="1"/>
    <col min="11542" max="11542" width="3.7109375" style="522" customWidth="1"/>
    <col min="11543" max="11543" width="11.140625" style="522" bestFit="1" customWidth="1"/>
    <col min="11544" max="11776" width="10.5703125" style="522"/>
    <col min="11777" max="11784" width="0" style="522" hidden="1" customWidth="1"/>
    <col min="11785" max="11787" width="3.7109375" style="522" customWidth="1"/>
    <col min="11788" max="11788" width="12.7109375" style="522" customWidth="1"/>
    <col min="11789" max="11789" width="47.42578125" style="522" customWidth="1"/>
    <col min="11790" max="11793" width="0" style="522" hidden="1" customWidth="1"/>
    <col min="11794" max="11794" width="11.7109375" style="522" customWidth="1"/>
    <col min="11795" max="11795" width="6.42578125" style="522" bestFit="1" customWidth="1"/>
    <col min="11796" max="11796" width="11.7109375" style="522" customWidth="1"/>
    <col min="11797" max="11797" width="0" style="522" hidden="1" customWidth="1"/>
    <col min="11798" max="11798" width="3.7109375" style="522" customWidth="1"/>
    <col min="11799" max="11799" width="11.140625" style="522" bestFit="1" customWidth="1"/>
    <col min="11800" max="12032" width="10.5703125" style="522"/>
    <col min="12033" max="12040" width="0" style="522" hidden="1" customWidth="1"/>
    <col min="12041" max="12043" width="3.7109375" style="522" customWidth="1"/>
    <col min="12044" max="12044" width="12.7109375" style="522" customWidth="1"/>
    <col min="12045" max="12045" width="47.42578125" style="522" customWidth="1"/>
    <col min="12046" max="12049" width="0" style="522" hidden="1" customWidth="1"/>
    <col min="12050" max="12050" width="11.7109375" style="522" customWidth="1"/>
    <col min="12051" max="12051" width="6.42578125" style="522" bestFit="1" customWidth="1"/>
    <col min="12052" max="12052" width="11.7109375" style="522" customWidth="1"/>
    <col min="12053" max="12053" width="0" style="522" hidden="1" customWidth="1"/>
    <col min="12054" max="12054" width="3.7109375" style="522" customWidth="1"/>
    <col min="12055" max="12055" width="11.140625" style="522" bestFit="1" customWidth="1"/>
    <col min="12056" max="12288" width="10.5703125" style="522"/>
    <col min="12289" max="12296" width="0" style="522" hidden="1" customWidth="1"/>
    <col min="12297" max="12299" width="3.7109375" style="522" customWidth="1"/>
    <col min="12300" max="12300" width="12.7109375" style="522" customWidth="1"/>
    <col min="12301" max="12301" width="47.42578125" style="522" customWidth="1"/>
    <col min="12302" max="12305" width="0" style="522" hidden="1" customWidth="1"/>
    <col min="12306" max="12306" width="11.7109375" style="522" customWidth="1"/>
    <col min="12307" max="12307" width="6.42578125" style="522" bestFit="1" customWidth="1"/>
    <col min="12308" max="12308" width="11.7109375" style="522" customWidth="1"/>
    <col min="12309" max="12309" width="0" style="522" hidden="1" customWidth="1"/>
    <col min="12310" max="12310" width="3.7109375" style="522" customWidth="1"/>
    <col min="12311" max="12311" width="11.140625" style="522" bestFit="1" customWidth="1"/>
    <col min="12312" max="12544" width="10.5703125" style="522"/>
    <col min="12545" max="12552" width="0" style="522" hidden="1" customWidth="1"/>
    <col min="12553" max="12555" width="3.7109375" style="522" customWidth="1"/>
    <col min="12556" max="12556" width="12.7109375" style="522" customWidth="1"/>
    <col min="12557" max="12557" width="47.42578125" style="522" customWidth="1"/>
    <col min="12558" max="12561" width="0" style="522" hidden="1" customWidth="1"/>
    <col min="12562" max="12562" width="11.7109375" style="522" customWidth="1"/>
    <col min="12563" max="12563" width="6.42578125" style="522" bestFit="1" customWidth="1"/>
    <col min="12564" max="12564" width="11.7109375" style="522" customWidth="1"/>
    <col min="12565" max="12565" width="0" style="522" hidden="1" customWidth="1"/>
    <col min="12566" max="12566" width="3.7109375" style="522" customWidth="1"/>
    <col min="12567" max="12567" width="11.140625" style="522" bestFit="1" customWidth="1"/>
    <col min="12568" max="12800" width="10.5703125" style="522"/>
    <col min="12801" max="12808" width="0" style="522" hidden="1" customWidth="1"/>
    <col min="12809" max="12811" width="3.7109375" style="522" customWidth="1"/>
    <col min="12812" max="12812" width="12.7109375" style="522" customWidth="1"/>
    <col min="12813" max="12813" width="47.42578125" style="522" customWidth="1"/>
    <col min="12814" max="12817" width="0" style="522" hidden="1" customWidth="1"/>
    <col min="12818" max="12818" width="11.7109375" style="522" customWidth="1"/>
    <col min="12819" max="12819" width="6.42578125" style="522" bestFit="1" customWidth="1"/>
    <col min="12820" max="12820" width="11.7109375" style="522" customWidth="1"/>
    <col min="12821" max="12821" width="0" style="522" hidden="1" customWidth="1"/>
    <col min="12822" max="12822" width="3.7109375" style="522" customWidth="1"/>
    <col min="12823" max="12823" width="11.140625" style="522" bestFit="1" customWidth="1"/>
    <col min="12824" max="13056" width="10.5703125" style="522"/>
    <col min="13057" max="13064" width="0" style="522" hidden="1" customWidth="1"/>
    <col min="13065" max="13067" width="3.7109375" style="522" customWidth="1"/>
    <col min="13068" max="13068" width="12.7109375" style="522" customWidth="1"/>
    <col min="13069" max="13069" width="47.42578125" style="522" customWidth="1"/>
    <col min="13070" max="13073" width="0" style="522" hidden="1" customWidth="1"/>
    <col min="13074" max="13074" width="11.7109375" style="522" customWidth="1"/>
    <col min="13075" max="13075" width="6.42578125" style="522" bestFit="1" customWidth="1"/>
    <col min="13076" max="13076" width="11.7109375" style="522" customWidth="1"/>
    <col min="13077" max="13077" width="0" style="522" hidden="1" customWidth="1"/>
    <col min="13078" max="13078" width="3.7109375" style="522" customWidth="1"/>
    <col min="13079" max="13079" width="11.140625" style="522" bestFit="1" customWidth="1"/>
    <col min="13080" max="13312" width="10.5703125" style="522"/>
    <col min="13313" max="13320" width="0" style="522" hidden="1" customWidth="1"/>
    <col min="13321" max="13323" width="3.7109375" style="522" customWidth="1"/>
    <col min="13324" max="13324" width="12.7109375" style="522" customWidth="1"/>
    <col min="13325" max="13325" width="47.42578125" style="522" customWidth="1"/>
    <col min="13326" max="13329" width="0" style="522" hidden="1" customWidth="1"/>
    <col min="13330" max="13330" width="11.7109375" style="522" customWidth="1"/>
    <col min="13331" max="13331" width="6.42578125" style="522" bestFit="1" customWidth="1"/>
    <col min="13332" max="13332" width="11.7109375" style="522" customWidth="1"/>
    <col min="13333" max="13333" width="0" style="522" hidden="1" customWidth="1"/>
    <col min="13334" max="13334" width="3.7109375" style="522" customWidth="1"/>
    <col min="13335" max="13335" width="11.140625" style="522" bestFit="1" customWidth="1"/>
    <col min="13336" max="13568" width="10.5703125" style="522"/>
    <col min="13569" max="13576" width="0" style="522" hidden="1" customWidth="1"/>
    <col min="13577" max="13579" width="3.7109375" style="522" customWidth="1"/>
    <col min="13580" max="13580" width="12.7109375" style="522" customWidth="1"/>
    <col min="13581" max="13581" width="47.42578125" style="522" customWidth="1"/>
    <col min="13582" max="13585" width="0" style="522" hidden="1" customWidth="1"/>
    <col min="13586" max="13586" width="11.7109375" style="522" customWidth="1"/>
    <col min="13587" max="13587" width="6.42578125" style="522" bestFit="1" customWidth="1"/>
    <col min="13588" max="13588" width="11.7109375" style="522" customWidth="1"/>
    <col min="13589" max="13589" width="0" style="522" hidden="1" customWidth="1"/>
    <col min="13590" max="13590" width="3.7109375" style="522" customWidth="1"/>
    <col min="13591" max="13591" width="11.140625" style="522" bestFit="1" customWidth="1"/>
    <col min="13592" max="13824" width="10.5703125" style="522"/>
    <col min="13825" max="13832" width="0" style="522" hidden="1" customWidth="1"/>
    <col min="13833" max="13835" width="3.7109375" style="522" customWidth="1"/>
    <col min="13836" max="13836" width="12.7109375" style="522" customWidth="1"/>
    <col min="13837" max="13837" width="47.42578125" style="522" customWidth="1"/>
    <col min="13838" max="13841" width="0" style="522" hidden="1" customWidth="1"/>
    <col min="13842" max="13842" width="11.7109375" style="522" customWidth="1"/>
    <col min="13843" max="13843" width="6.42578125" style="522" bestFit="1" customWidth="1"/>
    <col min="13844" max="13844" width="11.7109375" style="522" customWidth="1"/>
    <col min="13845" max="13845" width="0" style="522" hidden="1" customWidth="1"/>
    <col min="13846" max="13846" width="3.7109375" style="522" customWidth="1"/>
    <col min="13847" max="13847" width="11.140625" style="522" bestFit="1" customWidth="1"/>
    <col min="13848" max="14080" width="10.5703125" style="522"/>
    <col min="14081" max="14088" width="0" style="522" hidden="1" customWidth="1"/>
    <col min="14089" max="14091" width="3.7109375" style="522" customWidth="1"/>
    <col min="14092" max="14092" width="12.7109375" style="522" customWidth="1"/>
    <col min="14093" max="14093" width="47.42578125" style="522" customWidth="1"/>
    <col min="14094" max="14097" width="0" style="522" hidden="1" customWidth="1"/>
    <col min="14098" max="14098" width="11.7109375" style="522" customWidth="1"/>
    <col min="14099" max="14099" width="6.42578125" style="522" bestFit="1" customWidth="1"/>
    <col min="14100" max="14100" width="11.7109375" style="522" customWidth="1"/>
    <col min="14101" max="14101" width="0" style="522" hidden="1" customWidth="1"/>
    <col min="14102" max="14102" width="3.7109375" style="522" customWidth="1"/>
    <col min="14103" max="14103" width="11.140625" style="522" bestFit="1" customWidth="1"/>
    <col min="14104" max="14336" width="10.5703125" style="522"/>
    <col min="14337" max="14344" width="0" style="522" hidden="1" customWidth="1"/>
    <col min="14345" max="14347" width="3.7109375" style="522" customWidth="1"/>
    <col min="14348" max="14348" width="12.7109375" style="522" customWidth="1"/>
    <col min="14349" max="14349" width="47.42578125" style="522" customWidth="1"/>
    <col min="14350" max="14353" width="0" style="522" hidden="1" customWidth="1"/>
    <col min="14354" max="14354" width="11.7109375" style="522" customWidth="1"/>
    <col min="14355" max="14355" width="6.42578125" style="522" bestFit="1" customWidth="1"/>
    <col min="14356" max="14356" width="11.7109375" style="522" customWidth="1"/>
    <col min="14357" max="14357" width="0" style="522" hidden="1" customWidth="1"/>
    <col min="14358" max="14358" width="3.7109375" style="522" customWidth="1"/>
    <col min="14359" max="14359" width="11.140625" style="522" bestFit="1" customWidth="1"/>
    <col min="14360" max="14592" width="10.5703125" style="522"/>
    <col min="14593" max="14600" width="0" style="522" hidden="1" customWidth="1"/>
    <col min="14601" max="14603" width="3.7109375" style="522" customWidth="1"/>
    <col min="14604" max="14604" width="12.7109375" style="522" customWidth="1"/>
    <col min="14605" max="14605" width="47.42578125" style="522" customWidth="1"/>
    <col min="14606" max="14609" width="0" style="522" hidden="1" customWidth="1"/>
    <col min="14610" max="14610" width="11.7109375" style="522" customWidth="1"/>
    <col min="14611" max="14611" width="6.42578125" style="522" bestFit="1" customWidth="1"/>
    <col min="14612" max="14612" width="11.7109375" style="522" customWidth="1"/>
    <col min="14613" max="14613" width="0" style="522" hidden="1" customWidth="1"/>
    <col min="14614" max="14614" width="3.7109375" style="522" customWidth="1"/>
    <col min="14615" max="14615" width="11.140625" style="522" bestFit="1" customWidth="1"/>
    <col min="14616" max="14848" width="10.5703125" style="522"/>
    <col min="14849" max="14856" width="0" style="522" hidden="1" customWidth="1"/>
    <col min="14857" max="14859" width="3.7109375" style="522" customWidth="1"/>
    <col min="14860" max="14860" width="12.7109375" style="522" customWidth="1"/>
    <col min="14861" max="14861" width="47.42578125" style="522" customWidth="1"/>
    <col min="14862" max="14865" width="0" style="522" hidden="1" customWidth="1"/>
    <col min="14866" max="14866" width="11.7109375" style="522" customWidth="1"/>
    <col min="14867" max="14867" width="6.42578125" style="522" bestFit="1" customWidth="1"/>
    <col min="14868" max="14868" width="11.7109375" style="522" customWidth="1"/>
    <col min="14869" max="14869" width="0" style="522" hidden="1" customWidth="1"/>
    <col min="14870" max="14870" width="3.7109375" style="522" customWidth="1"/>
    <col min="14871" max="14871" width="11.140625" style="522" bestFit="1" customWidth="1"/>
    <col min="14872" max="15104" width="10.5703125" style="522"/>
    <col min="15105" max="15112" width="0" style="522" hidden="1" customWidth="1"/>
    <col min="15113" max="15115" width="3.7109375" style="522" customWidth="1"/>
    <col min="15116" max="15116" width="12.7109375" style="522" customWidth="1"/>
    <col min="15117" max="15117" width="47.42578125" style="522" customWidth="1"/>
    <col min="15118" max="15121" width="0" style="522" hidden="1" customWidth="1"/>
    <col min="15122" max="15122" width="11.7109375" style="522" customWidth="1"/>
    <col min="15123" max="15123" width="6.42578125" style="522" bestFit="1" customWidth="1"/>
    <col min="15124" max="15124" width="11.7109375" style="522" customWidth="1"/>
    <col min="15125" max="15125" width="0" style="522" hidden="1" customWidth="1"/>
    <col min="15126" max="15126" width="3.7109375" style="522" customWidth="1"/>
    <col min="15127" max="15127" width="11.140625" style="522" bestFit="1" customWidth="1"/>
    <col min="15128" max="15360" width="10.5703125" style="522"/>
    <col min="15361" max="15368" width="0" style="522" hidden="1" customWidth="1"/>
    <col min="15369" max="15371" width="3.7109375" style="522" customWidth="1"/>
    <col min="15372" max="15372" width="12.7109375" style="522" customWidth="1"/>
    <col min="15373" max="15373" width="47.42578125" style="522" customWidth="1"/>
    <col min="15374" max="15377" width="0" style="522" hidden="1" customWidth="1"/>
    <col min="15378" max="15378" width="11.7109375" style="522" customWidth="1"/>
    <col min="15379" max="15379" width="6.42578125" style="522" bestFit="1" customWidth="1"/>
    <col min="15380" max="15380" width="11.7109375" style="522" customWidth="1"/>
    <col min="15381" max="15381" width="0" style="522" hidden="1" customWidth="1"/>
    <col min="15382" max="15382" width="3.7109375" style="522" customWidth="1"/>
    <col min="15383" max="15383" width="11.140625" style="522" bestFit="1" customWidth="1"/>
    <col min="15384" max="15616" width="10.5703125" style="522"/>
    <col min="15617" max="15624" width="0" style="522" hidden="1" customWidth="1"/>
    <col min="15625" max="15627" width="3.7109375" style="522" customWidth="1"/>
    <col min="15628" max="15628" width="12.7109375" style="522" customWidth="1"/>
    <col min="15629" max="15629" width="47.42578125" style="522" customWidth="1"/>
    <col min="15630" max="15633" width="0" style="522" hidden="1" customWidth="1"/>
    <col min="15634" max="15634" width="11.7109375" style="522" customWidth="1"/>
    <col min="15635" max="15635" width="6.42578125" style="522" bestFit="1" customWidth="1"/>
    <col min="15636" max="15636" width="11.7109375" style="522" customWidth="1"/>
    <col min="15637" max="15637" width="0" style="522" hidden="1" customWidth="1"/>
    <col min="15638" max="15638" width="3.7109375" style="522" customWidth="1"/>
    <col min="15639" max="15639" width="11.140625" style="522" bestFit="1" customWidth="1"/>
    <col min="15640" max="15872" width="10.5703125" style="522"/>
    <col min="15873" max="15880" width="0" style="522" hidden="1" customWidth="1"/>
    <col min="15881" max="15883" width="3.7109375" style="522" customWidth="1"/>
    <col min="15884" max="15884" width="12.7109375" style="522" customWidth="1"/>
    <col min="15885" max="15885" width="47.42578125" style="522" customWidth="1"/>
    <col min="15886" max="15889" width="0" style="522" hidden="1" customWidth="1"/>
    <col min="15890" max="15890" width="11.7109375" style="522" customWidth="1"/>
    <col min="15891" max="15891" width="6.42578125" style="522" bestFit="1" customWidth="1"/>
    <col min="15892" max="15892" width="11.7109375" style="522" customWidth="1"/>
    <col min="15893" max="15893" width="0" style="522" hidden="1" customWidth="1"/>
    <col min="15894" max="15894" width="3.7109375" style="522" customWidth="1"/>
    <col min="15895" max="15895" width="11.140625" style="522" bestFit="1" customWidth="1"/>
    <col min="15896" max="16128" width="10.5703125" style="522"/>
    <col min="16129" max="16136" width="0" style="522" hidden="1" customWidth="1"/>
    <col min="16137" max="16139" width="3.7109375" style="522" customWidth="1"/>
    <col min="16140" max="16140" width="12.7109375" style="522" customWidth="1"/>
    <col min="16141" max="16141" width="47.42578125" style="522" customWidth="1"/>
    <col min="16142" max="16145" width="0" style="522" hidden="1" customWidth="1"/>
    <col min="16146" max="16146" width="11.7109375" style="522" customWidth="1"/>
    <col min="16147" max="16147" width="6.42578125" style="522" bestFit="1" customWidth="1"/>
    <col min="16148" max="16148" width="11.7109375" style="522" customWidth="1"/>
    <col min="16149" max="16149" width="0" style="522" hidden="1" customWidth="1"/>
    <col min="16150" max="16150" width="3.7109375" style="522" customWidth="1"/>
    <col min="16151" max="16151" width="11.140625" style="522" bestFit="1" customWidth="1"/>
    <col min="16152" max="16384" width="10.5703125" style="522"/>
  </cols>
  <sheetData>
    <row r="1" spans="1:35" ht="14.25" hidden="1" customHeight="1"/>
    <row r="2" spans="1:35" ht="14.25" hidden="1" customHeight="1"/>
    <row r="3" spans="1:35" ht="14.25" hidden="1" customHeight="1"/>
    <row r="4" spans="1:35" ht="3" customHeight="1">
      <c r="J4" s="528"/>
      <c r="K4" s="528"/>
      <c r="L4" s="523"/>
      <c r="M4" s="523"/>
      <c r="N4" s="523"/>
      <c r="O4" s="531"/>
      <c r="P4" s="531"/>
      <c r="Q4" s="531"/>
      <c r="R4" s="531"/>
      <c r="S4" s="531"/>
      <c r="T4" s="531"/>
      <c r="U4" s="523"/>
    </row>
    <row r="5" spans="1:35" ht="22.5" customHeight="1">
      <c r="J5" s="528"/>
      <c r="K5" s="528"/>
      <c r="L5" s="1231" t="s">
        <v>656</v>
      </c>
      <c r="M5" s="1231"/>
      <c r="N5" s="1231"/>
      <c r="O5" s="1231"/>
      <c r="P5" s="1231"/>
      <c r="Q5" s="1231"/>
      <c r="R5" s="1231"/>
      <c r="S5" s="1231"/>
      <c r="T5" s="1231"/>
      <c r="U5" s="578"/>
    </row>
    <row r="6" spans="1:35" ht="3" customHeight="1">
      <c r="J6" s="528"/>
      <c r="K6" s="528"/>
      <c r="L6" s="523"/>
      <c r="M6" s="523"/>
      <c r="N6" s="523"/>
      <c r="O6" s="527"/>
      <c r="P6" s="527"/>
      <c r="Q6" s="527"/>
      <c r="R6" s="527"/>
      <c r="S6" s="527"/>
      <c r="T6" s="527"/>
      <c r="U6" s="523"/>
    </row>
    <row r="7" spans="1:35" s="569" customFormat="1" ht="22.5">
      <c r="A7" s="589"/>
      <c r="B7" s="589"/>
      <c r="C7" s="589"/>
      <c r="D7" s="589"/>
      <c r="E7" s="589"/>
      <c r="F7" s="589"/>
      <c r="G7" s="589"/>
      <c r="H7" s="589"/>
      <c r="L7" s="498"/>
      <c r="M7" s="616" t="s">
        <v>501</v>
      </c>
      <c r="N7" s="665"/>
      <c r="O7" s="1249" t="str">
        <f>IF(NameOrPr_ch="",IF(NameOrPr="","",NameOrPr),NameOrPr_ch)</f>
        <v>Региональная служба по тарифам Ростовской области</v>
      </c>
      <c r="P7" s="1250"/>
      <c r="Q7" s="1250"/>
      <c r="R7" s="1250"/>
      <c r="S7" s="1250"/>
      <c r="T7" s="1251"/>
      <c r="U7" s="666"/>
      <c r="X7" s="589"/>
      <c r="Y7" s="589"/>
      <c r="Z7" s="589"/>
      <c r="AA7" s="589"/>
      <c r="AB7" s="589"/>
      <c r="AC7" s="589"/>
      <c r="AD7" s="589"/>
      <c r="AE7" s="589"/>
      <c r="AF7" s="589"/>
      <c r="AG7" s="589"/>
      <c r="AH7" s="589"/>
      <c r="AI7" s="589"/>
    </row>
    <row r="8" spans="1:35" s="569" customFormat="1" ht="18.75">
      <c r="A8" s="589"/>
      <c r="B8" s="589"/>
      <c r="C8" s="589"/>
      <c r="D8" s="589"/>
      <c r="E8" s="589"/>
      <c r="F8" s="589"/>
      <c r="G8" s="589"/>
      <c r="H8" s="589"/>
      <c r="L8" s="498"/>
      <c r="M8" s="616" t="s">
        <v>595</v>
      </c>
      <c r="N8" s="665"/>
      <c r="O8" s="1249" t="str">
        <f>IF(datePr_ch="",IF(datePr="","",datePr),datePr_ch)</f>
        <v>18.12.2020</v>
      </c>
      <c r="P8" s="1250"/>
      <c r="Q8" s="1250"/>
      <c r="R8" s="1250"/>
      <c r="S8" s="1250"/>
      <c r="T8" s="1251"/>
      <c r="U8" s="666"/>
      <c r="X8" s="589"/>
      <c r="Y8" s="589"/>
      <c r="Z8" s="589"/>
      <c r="AA8" s="589"/>
      <c r="AB8" s="589"/>
      <c r="AC8" s="589"/>
      <c r="AD8" s="589"/>
      <c r="AE8" s="589"/>
      <c r="AF8" s="589"/>
      <c r="AG8" s="589"/>
      <c r="AH8" s="589"/>
      <c r="AI8" s="589"/>
    </row>
    <row r="9" spans="1:35" s="569" customFormat="1" ht="18.75">
      <c r="A9" s="589"/>
      <c r="B9" s="589"/>
      <c r="C9" s="589"/>
      <c r="D9" s="589"/>
      <c r="E9" s="589"/>
      <c r="F9" s="589"/>
      <c r="G9" s="589"/>
      <c r="H9" s="589"/>
      <c r="L9" s="551"/>
      <c r="M9" s="616" t="s">
        <v>594</v>
      </c>
      <c r="N9" s="665"/>
      <c r="O9" s="1249" t="str">
        <f>IF(numberPr_ch="",IF(numberPr="","",numberPr),numberPr_ch)</f>
        <v>54/6</v>
      </c>
      <c r="P9" s="1250"/>
      <c r="Q9" s="1250"/>
      <c r="R9" s="1250"/>
      <c r="S9" s="1250"/>
      <c r="T9" s="1251"/>
      <c r="U9" s="666"/>
      <c r="X9" s="589"/>
      <c r="Y9" s="589"/>
      <c r="Z9" s="589"/>
      <c r="AA9" s="589"/>
      <c r="AB9" s="589"/>
      <c r="AC9" s="589"/>
      <c r="AD9" s="589"/>
      <c r="AE9" s="589"/>
      <c r="AF9" s="589"/>
      <c r="AG9" s="589"/>
      <c r="AH9" s="589"/>
      <c r="AI9" s="589"/>
    </row>
    <row r="10" spans="1:35" s="569" customFormat="1" ht="18.75">
      <c r="A10" s="589"/>
      <c r="B10" s="589"/>
      <c r="C10" s="589"/>
      <c r="D10" s="589"/>
      <c r="E10" s="589"/>
      <c r="F10" s="589"/>
      <c r="G10" s="589"/>
      <c r="H10" s="589"/>
      <c r="L10" s="551"/>
      <c r="M10" s="616" t="s">
        <v>500</v>
      </c>
      <c r="N10" s="665"/>
      <c r="O10" s="1249" t="str">
        <f>IF(IstPub_ch="",IF(IstPub="","",IstPub),IstPub_ch)</f>
        <v>www.rst.donland.ru</v>
      </c>
      <c r="P10" s="1250"/>
      <c r="Q10" s="1250"/>
      <c r="R10" s="1250"/>
      <c r="S10" s="1250"/>
      <c r="T10" s="1251"/>
      <c r="U10" s="666"/>
      <c r="X10" s="589"/>
      <c r="Y10" s="589"/>
      <c r="Z10" s="589"/>
      <c r="AA10" s="589"/>
      <c r="AB10" s="589"/>
      <c r="AC10" s="589"/>
      <c r="AD10" s="589"/>
      <c r="AE10" s="589"/>
      <c r="AF10" s="589"/>
      <c r="AG10" s="589"/>
      <c r="AH10" s="589"/>
      <c r="AI10" s="589"/>
    </row>
    <row r="11" spans="1:35" s="569" customFormat="1" ht="11.25" hidden="1" customHeight="1">
      <c r="A11" s="589"/>
      <c r="B11" s="589"/>
      <c r="C11" s="589"/>
      <c r="D11" s="589"/>
      <c r="E11" s="589"/>
      <c r="F11" s="589"/>
      <c r="G11" s="589"/>
      <c r="H11" s="589"/>
      <c r="L11" s="1232"/>
      <c r="M11" s="1232"/>
      <c r="N11" s="565"/>
      <c r="O11" s="1252"/>
      <c r="P11" s="1252"/>
      <c r="Q11" s="1252"/>
      <c r="R11" s="1252"/>
      <c r="S11" s="1252"/>
      <c r="T11" s="1252"/>
      <c r="U11" s="587" t="s">
        <v>372</v>
      </c>
      <c r="X11" s="589"/>
      <c r="Y11" s="589"/>
      <c r="Z11" s="589"/>
      <c r="AA11" s="589"/>
      <c r="AB11" s="589"/>
      <c r="AC11" s="589"/>
      <c r="AD11" s="589"/>
      <c r="AE11" s="589"/>
      <c r="AF11" s="589"/>
      <c r="AG11" s="589"/>
      <c r="AH11" s="589"/>
      <c r="AI11" s="589"/>
    </row>
    <row r="12" spans="1:35">
      <c r="J12" s="528"/>
      <c r="K12" s="528"/>
      <c r="L12" s="523"/>
      <c r="M12" s="523"/>
      <c r="N12" s="523"/>
      <c r="O12" s="1253"/>
      <c r="P12" s="1253"/>
      <c r="Q12" s="1253"/>
      <c r="R12" s="1253"/>
      <c r="S12" s="1253"/>
      <c r="T12" s="1253"/>
      <c r="U12" s="1253"/>
    </row>
    <row r="13" spans="1:35" ht="14.25" customHeight="1">
      <c r="J13" s="528"/>
      <c r="K13" s="528"/>
      <c r="L13" s="1151" t="s">
        <v>453</v>
      </c>
      <c r="M13" s="1151"/>
      <c r="N13" s="1151"/>
      <c r="O13" s="1151"/>
      <c r="P13" s="1151"/>
      <c r="Q13" s="1151"/>
      <c r="R13" s="1151"/>
      <c r="S13" s="1151"/>
      <c r="T13" s="1151"/>
      <c r="U13" s="1151"/>
      <c r="V13" s="1151"/>
      <c r="W13" s="1151" t="s">
        <v>454</v>
      </c>
    </row>
    <row r="14" spans="1:35" ht="14.25" customHeight="1">
      <c r="J14" s="528"/>
      <c r="K14" s="528"/>
      <c r="L14" s="1215" t="s">
        <v>91</v>
      </c>
      <c r="M14" s="1215" t="s">
        <v>638</v>
      </c>
      <c r="N14" s="520"/>
      <c r="O14" s="1216" t="s">
        <v>640</v>
      </c>
      <c r="P14" s="1217"/>
      <c r="Q14" s="1217"/>
      <c r="R14" s="1217"/>
      <c r="S14" s="1217"/>
      <c r="T14" s="1218"/>
      <c r="U14" s="1226" t="s">
        <v>340</v>
      </c>
      <c r="V14" s="1212" t="s">
        <v>274</v>
      </c>
      <c r="W14" s="1151"/>
    </row>
    <row r="15" spans="1:35" ht="14.25" customHeight="1">
      <c r="J15" s="528"/>
      <c r="K15" s="528"/>
      <c r="L15" s="1215"/>
      <c r="M15" s="1215"/>
      <c r="N15" s="520"/>
      <c r="O15" s="1221" t="s">
        <v>620</v>
      </c>
      <c r="P15" s="1219"/>
      <c r="Q15" s="1220"/>
      <c r="R15" s="1224" t="s">
        <v>653</v>
      </c>
      <c r="S15" s="1224"/>
      <c r="T15" s="1225"/>
      <c r="U15" s="1227"/>
      <c r="V15" s="1213"/>
      <c r="W15" s="1151"/>
    </row>
    <row r="16" spans="1:35" ht="30" customHeight="1">
      <c r="J16" s="528"/>
      <c r="K16" s="528"/>
      <c r="L16" s="1215"/>
      <c r="M16" s="1215"/>
      <c r="N16" s="519"/>
      <c r="O16" s="1222"/>
      <c r="P16" s="534"/>
      <c r="Q16" s="534"/>
      <c r="R16" s="535" t="s">
        <v>273</v>
      </c>
      <c r="S16" s="1210" t="s">
        <v>272</v>
      </c>
      <c r="T16" s="1211"/>
      <c r="U16" s="1228"/>
      <c r="V16" s="1214"/>
      <c r="W16" s="1151"/>
    </row>
    <row r="17" spans="1:36">
      <c r="J17" s="528"/>
      <c r="K17" s="568">
        <v>1</v>
      </c>
      <c r="L17" s="646" t="s">
        <v>92</v>
      </c>
      <c r="M17" s="646" t="s">
        <v>48</v>
      </c>
      <c r="N17" s="667" t="s">
        <v>48</v>
      </c>
      <c r="O17" s="647">
        <f ca="1">OFFSET(O17,0,-1)+1</f>
        <v>3</v>
      </c>
      <c r="P17" s="648">
        <f ca="1">OFFSET(P17,0,-1)</f>
        <v>3</v>
      </c>
      <c r="Q17" s="648">
        <f ca="1">OFFSET(Q17,0,-1)</f>
        <v>3</v>
      </c>
      <c r="R17" s="647">
        <f ca="1">OFFSET(R17,0,-1)+1</f>
        <v>4</v>
      </c>
      <c r="S17" s="1233">
        <f ca="1">OFFSET(S17,0,-1)+1</f>
        <v>5</v>
      </c>
      <c r="T17" s="1233"/>
      <c r="U17" s="647">
        <f ca="1">OFFSET(U17,0,-2)+1</f>
        <v>6</v>
      </c>
      <c r="V17" s="648">
        <f ca="1">OFFSET(V17,0,-1)</f>
        <v>6</v>
      </c>
      <c r="W17" s="647">
        <f ca="1">OFFSET(W17,0,-1)+1</f>
        <v>7</v>
      </c>
    </row>
    <row r="18" spans="1:36" ht="22.5">
      <c r="A18" s="1234">
        <v>1</v>
      </c>
      <c r="B18" s="918"/>
      <c r="C18" s="918"/>
      <c r="D18" s="918"/>
      <c r="E18" s="919"/>
      <c r="F18" s="920"/>
      <c r="G18" s="918"/>
      <c r="H18" s="918"/>
      <c r="I18" s="921"/>
      <c r="J18" s="916"/>
      <c r="K18" s="925">
        <v>1</v>
      </c>
      <c r="L18" s="592">
        <f>mergeValue(A18)</f>
        <v>1</v>
      </c>
      <c r="M18" s="640" t="s">
        <v>20</v>
      </c>
      <c r="N18" s="579"/>
      <c r="O18" s="1246"/>
      <c r="P18" s="1246"/>
      <c r="Q18" s="1246"/>
      <c r="R18" s="1246"/>
      <c r="S18" s="1246"/>
      <c r="T18" s="1246"/>
      <c r="U18" s="1246"/>
      <c r="V18" s="1246"/>
      <c r="W18" s="629" t="s">
        <v>657</v>
      </c>
    </row>
    <row r="19" spans="1:36" ht="22.5">
      <c r="A19" s="1234"/>
      <c r="B19" s="1234">
        <v>1</v>
      </c>
      <c r="C19" s="918"/>
      <c r="D19" s="918"/>
      <c r="E19" s="920"/>
      <c r="F19" s="920"/>
      <c r="G19" s="918"/>
      <c r="H19" s="918"/>
      <c r="I19" s="915"/>
      <c r="J19" s="914"/>
      <c r="K19" s="925">
        <v>1</v>
      </c>
      <c r="L19" s="592" t="str">
        <f>mergeValue(A19) &amp;"."&amp; mergeValue(B19)</f>
        <v>1.1</v>
      </c>
      <c r="M19" s="545" t="s">
        <v>16</v>
      </c>
      <c r="N19" s="579"/>
      <c r="O19" s="1246"/>
      <c r="P19" s="1246"/>
      <c r="Q19" s="1246"/>
      <c r="R19" s="1246"/>
      <c r="S19" s="1246"/>
      <c r="T19" s="1246"/>
      <c r="U19" s="1246"/>
      <c r="V19" s="1246"/>
      <c r="W19" s="629" t="s">
        <v>476</v>
      </c>
    </row>
    <row r="20" spans="1:36" ht="22.5">
      <c r="A20" s="1234"/>
      <c r="B20" s="1234"/>
      <c r="C20" s="1234">
        <v>1</v>
      </c>
      <c r="D20" s="918"/>
      <c r="E20" s="920"/>
      <c r="F20" s="920"/>
      <c r="G20" s="918"/>
      <c r="H20" s="918"/>
      <c r="I20" s="922"/>
      <c r="J20" s="914"/>
      <c r="K20" s="925">
        <v>1</v>
      </c>
      <c r="L20" s="592" t="str">
        <f>mergeValue(A20) &amp;"."&amp; mergeValue(B20)&amp;"."&amp; mergeValue(C20)</f>
        <v>1.1.1</v>
      </c>
      <c r="M20" s="546" t="s">
        <v>7</v>
      </c>
      <c r="N20" s="579"/>
      <c r="O20" s="1246"/>
      <c r="P20" s="1246"/>
      <c r="Q20" s="1246"/>
      <c r="R20" s="1246"/>
      <c r="S20" s="1246"/>
      <c r="T20" s="1246"/>
      <c r="U20" s="1246"/>
      <c r="V20" s="1246"/>
      <c r="W20" s="629" t="s">
        <v>632</v>
      </c>
    </row>
    <row r="21" spans="1:36" ht="22.5">
      <c r="A21" s="1234"/>
      <c r="B21" s="1234"/>
      <c r="C21" s="1234"/>
      <c r="D21" s="1234">
        <v>1</v>
      </c>
      <c r="E21" s="920"/>
      <c r="F21" s="920"/>
      <c r="G21" s="918"/>
      <c r="H21" s="918"/>
      <c r="I21" s="1234">
        <v>1</v>
      </c>
      <c r="J21" s="914"/>
      <c r="K21" s="925">
        <v>1</v>
      </c>
      <c r="L21" s="592" t="str">
        <f>mergeValue(A21) &amp;"."&amp; mergeValue(B21)&amp;"."&amp; mergeValue(C21)&amp;"."&amp; mergeValue(D21)</f>
        <v>1.1.1.1</v>
      </c>
      <c r="M21" s="547" t="s">
        <v>22</v>
      </c>
      <c r="N21" s="579"/>
      <c r="O21" s="1246"/>
      <c r="P21" s="1246"/>
      <c r="Q21" s="1246"/>
      <c r="R21" s="1246"/>
      <c r="S21" s="1246"/>
      <c r="T21" s="1246"/>
      <c r="U21" s="1246"/>
      <c r="V21" s="1246"/>
      <c r="W21" s="629" t="s">
        <v>633</v>
      </c>
    </row>
    <row r="22" spans="1:36" ht="11.25" hidden="1" customHeight="1">
      <c r="A22" s="1234"/>
      <c r="B22" s="1234"/>
      <c r="C22" s="1234"/>
      <c r="D22" s="1234"/>
      <c r="E22" s="1234">
        <v>1</v>
      </c>
      <c r="F22" s="920"/>
      <c r="G22" s="918"/>
      <c r="H22" s="918"/>
      <c r="I22" s="1234"/>
      <c r="J22" s="920"/>
      <c r="K22" s="925">
        <v>1</v>
      </c>
      <c r="L22" s="592"/>
      <c r="M22" s="553"/>
      <c r="N22" s="580"/>
      <c r="O22" s="630"/>
      <c r="P22" s="630"/>
      <c r="Q22" s="630"/>
      <c r="R22" s="630"/>
      <c r="S22" s="630"/>
      <c r="T22" s="630"/>
      <c r="U22" s="592"/>
      <c r="V22" s="506"/>
      <c r="W22" s="558"/>
    </row>
    <row r="23" spans="1:36" ht="90">
      <c r="A23" s="1234"/>
      <c r="B23" s="1234"/>
      <c r="C23" s="1234"/>
      <c r="D23" s="1234"/>
      <c r="E23" s="1234"/>
      <c r="F23" s="1234">
        <v>1</v>
      </c>
      <c r="G23" s="918"/>
      <c r="H23" s="918"/>
      <c r="I23" s="1234"/>
      <c r="J23" s="1254"/>
      <c r="K23" s="925">
        <v>1</v>
      </c>
      <c r="L23" s="592" t="str">
        <f>mergeValue(A23) &amp;"."&amp; mergeValue(B23)&amp;"."&amp; mergeValue(C23)&amp;"."&amp; mergeValue(D23)&amp;"."&amp;  mergeValue(F23)</f>
        <v>1.1.1.1.1</v>
      </c>
      <c r="M23" s="553" t="s">
        <v>10</v>
      </c>
      <c r="N23" s="580"/>
      <c r="O23" s="1236"/>
      <c r="P23" s="1236"/>
      <c r="Q23" s="1236"/>
      <c r="R23" s="1236"/>
      <c r="S23" s="1236"/>
      <c r="T23" s="1236"/>
      <c r="U23" s="1236"/>
      <c r="V23" s="1236"/>
      <c r="W23" s="629" t="s">
        <v>634</v>
      </c>
      <c r="Y23" s="588" t="str">
        <f>strCheckUnique(Z23:Z26)</f>
        <v/>
      </c>
      <c r="AA23" s="588"/>
    </row>
    <row r="24" spans="1:36" ht="189" customHeight="1">
      <c r="A24" s="1234"/>
      <c r="B24" s="1234"/>
      <c r="C24" s="1234"/>
      <c r="D24" s="1234"/>
      <c r="E24" s="1234"/>
      <c r="F24" s="1234"/>
      <c r="G24" s="918">
        <v>1</v>
      </c>
      <c r="H24" s="918"/>
      <c r="I24" s="1234"/>
      <c r="J24" s="1254"/>
      <c r="K24" s="917"/>
      <c r="L24" s="592" t="str">
        <f>mergeValue(A24) &amp;"."&amp; mergeValue(B24)&amp;"."&amp; mergeValue(C24)&amp;"."&amp; mergeValue(D24)&amp;"."&amp;  mergeValue(F24)&amp;"."&amp;  mergeValue(G24)</f>
        <v>1.1.1.1.1.1</v>
      </c>
      <c r="M24" s="1064"/>
      <c r="N24" s="585"/>
      <c r="O24" s="561"/>
      <c r="P24" s="561"/>
      <c r="Q24" s="561"/>
      <c r="R24" s="1244"/>
      <c r="S24" s="1230" t="s">
        <v>83</v>
      </c>
      <c r="T24" s="1244"/>
      <c r="U24" s="1230" t="s">
        <v>84</v>
      </c>
      <c r="V24" s="536"/>
      <c r="W24" s="1205" t="s">
        <v>658</v>
      </c>
      <c r="X24" s="584" t="str">
        <f>strCheckDate(O25:V25)</f>
        <v/>
      </c>
      <c r="Y24" s="588"/>
      <c r="Z24" s="588" t="str">
        <f>IF(M24="","",M24 )</f>
        <v/>
      </c>
      <c r="AA24" s="588"/>
      <c r="AB24" s="588"/>
      <c r="AC24" s="588"/>
    </row>
    <row r="25" spans="1:36" ht="11.25" hidden="1" customHeight="1">
      <c r="A25" s="1234"/>
      <c r="B25" s="1234"/>
      <c r="C25" s="1234"/>
      <c r="D25" s="1234"/>
      <c r="E25" s="1234"/>
      <c r="F25" s="1234"/>
      <c r="G25" s="918"/>
      <c r="H25" s="918"/>
      <c r="I25" s="1234"/>
      <c r="J25" s="1254"/>
      <c r="K25" s="925">
        <v>1</v>
      </c>
      <c r="L25" s="599"/>
      <c r="M25" s="645"/>
      <c r="N25" s="585"/>
      <c r="O25" s="561"/>
      <c r="P25" s="561"/>
      <c r="Q25" s="583" t="str">
        <f>R24 &amp; "-" &amp; T24</f>
        <v>-</v>
      </c>
      <c r="R25" s="1244"/>
      <c r="S25" s="1230"/>
      <c r="T25" s="1244"/>
      <c r="U25" s="1230"/>
      <c r="V25" s="536"/>
      <c r="W25" s="1206"/>
      <c r="Y25" s="588"/>
      <c r="Z25" s="588"/>
      <c r="AA25" s="588"/>
      <c r="AB25" s="588"/>
      <c r="AC25" s="588"/>
    </row>
    <row r="26" spans="1:36" s="521" customFormat="1" ht="15" customHeight="1">
      <c r="A26" s="1234"/>
      <c r="B26" s="1234"/>
      <c r="C26" s="1234"/>
      <c r="D26" s="1234"/>
      <c r="E26" s="1234"/>
      <c r="F26" s="1234"/>
      <c r="G26" s="918"/>
      <c r="H26" s="918"/>
      <c r="I26" s="1234"/>
      <c r="J26" s="1254"/>
      <c r="K26" s="925">
        <v>1</v>
      </c>
      <c r="L26" s="537"/>
      <c r="M26" s="555" t="s">
        <v>25</v>
      </c>
      <c r="N26" s="550"/>
      <c r="O26" s="544"/>
      <c r="P26" s="544"/>
      <c r="Q26" s="544"/>
      <c r="R26" s="572"/>
      <c r="S26" s="563"/>
      <c r="T26" s="562"/>
      <c r="U26" s="550"/>
      <c r="V26" s="559"/>
      <c r="W26" s="1207"/>
      <c r="X26" s="586"/>
      <c r="Y26" s="586"/>
      <c r="Z26" s="586"/>
      <c r="AA26" s="586"/>
      <c r="AB26" s="586"/>
      <c r="AC26" s="586"/>
      <c r="AD26" s="586"/>
      <c r="AE26" s="586"/>
      <c r="AF26" s="586"/>
      <c r="AG26" s="586"/>
      <c r="AH26" s="586"/>
      <c r="AI26" s="586"/>
    </row>
    <row r="27" spans="1:36" s="521" customFormat="1" ht="15" customHeight="1">
      <c r="A27" s="1234"/>
      <c r="B27" s="1234"/>
      <c r="C27" s="1234"/>
      <c r="D27" s="1234"/>
      <c r="E27" s="1234"/>
      <c r="F27" s="920"/>
      <c r="G27" s="920"/>
      <c r="H27" s="918"/>
      <c r="I27" s="1234"/>
      <c r="J27" s="920"/>
      <c r="K27" s="924"/>
      <c r="L27" s="537"/>
      <c r="M27" s="550" t="s">
        <v>11</v>
      </c>
      <c r="N27" s="555"/>
      <c r="O27" s="555"/>
      <c r="P27" s="555"/>
      <c r="Q27" s="555"/>
      <c r="R27" s="555"/>
      <c r="S27" s="555"/>
      <c r="T27" s="555"/>
      <c r="U27" s="555"/>
      <c r="V27" s="555"/>
      <c r="W27" s="559"/>
      <c r="X27" s="586"/>
      <c r="Y27" s="586"/>
      <c r="Z27" s="586"/>
      <c r="AA27" s="586"/>
      <c r="AB27" s="586"/>
      <c r="AC27" s="586"/>
      <c r="AD27" s="586"/>
      <c r="AE27" s="586"/>
      <c r="AF27" s="586"/>
      <c r="AG27" s="586"/>
      <c r="AH27" s="586"/>
      <c r="AI27" s="586"/>
      <c r="AJ27" s="586"/>
    </row>
    <row r="28" spans="1:36" s="521" customFormat="1" ht="15" hidden="1" customHeight="1">
      <c r="A28" s="1234"/>
      <c r="B28" s="1234"/>
      <c r="C28" s="1234"/>
      <c r="D28" s="1234"/>
      <c r="E28" s="920"/>
      <c r="F28" s="920"/>
      <c r="G28" s="920"/>
      <c r="H28" s="918"/>
      <c r="I28" s="1234"/>
      <c r="J28" s="920"/>
      <c r="K28" s="924"/>
      <c r="L28" s="537"/>
      <c r="M28" s="550"/>
      <c r="N28" s="555"/>
      <c r="O28" s="555"/>
      <c r="P28" s="555"/>
      <c r="Q28" s="555"/>
      <c r="R28" s="555"/>
      <c r="S28" s="555"/>
      <c r="T28" s="555"/>
      <c r="U28" s="555"/>
      <c r="V28" s="555"/>
      <c r="W28" s="559"/>
      <c r="X28" s="586"/>
      <c r="Y28" s="586"/>
      <c r="Z28" s="586"/>
      <c r="AA28" s="586"/>
      <c r="AB28" s="586"/>
      <c r="AC28" s="586"/>
      <c r="AD28" s="586"/>
      <c r="AE28" s="586"/>
      <c r="AF28" s="586"/>
      <c r="AG28" s="586"/>
      <c r="AH28" s="586"/>
      <c r="AI28" s="586"/>
      <c r="AJ28" s="586"/>
    </row>
    <row r="29" spans="1:36" s="521" customFormat="1" ht="15" customHeight="1">
      <c r="A29" s="1234"/>
      <c r="B29" s="1234"/>
      <c r="C29" s="1234"/>
      <c r="D29" s="923"/>
      <c r="E29" s="923"/>
      <c r="F29" s="920"/>
      <c r="G29" s="918"/>
      <c r="H29" s="918"/>
      <c r="I29" s="916"/>
      <c r="J29" s="913"/>
      <c r="K29" s="925">
        <v>1</v>
      </c>
      <c r="L29" s="537"/>
      <c r="M29" s="549" t="s">
        <v>17</v>
      </c>
      <c r="N29" s="548"/>
      <c r="O29" s="544"/>
      <c r="P29" s="544"/>
      <c r="Q29" s="544"/>
      <c r="R29" s="572"/>
      <c r="S29" s="563"/>
      <c r="T29" s="562"/>
      <c r="U29" s="548"/>
      <c r="V29" s="563"/>
      <c r="W29" s="559"/>
      <c r="X29" s="586"/>
      <c r="Y29" s="586"/>
      <c r="Z29" s="586"/>
      <c r="AA29" s="586"/>
      <c r="AB29" s="586"/>
      <c r="AC29" s="586"/>
      <c r="AD29" s="586"/>
      <c r="AE29" s="586"/>
      <c r="AF29" s="586"/>
      <c r="AG29" s="586"/>
      <c r="AH29" s="586"/>
      <c r="AI29" s="586"/>
    </row>
    <row r="30" spans="1:36" s="521" customFormat="1" ht="15" customHeight="1">
      <c r="A30" s="1234"/>
      <c r="B30" s="1234"/>
      <c r="C30" s="923"/>
      <c r="D30" s="923"/>
      <c r="E30" s="923"/>
      <c r="F30" s="923"/>
      <c r="G30" s="918"/>
      <c r="H30" s="918"/>
      <c r="I30" s="926"/>
      <c r="J30" s="913"/>
      <c r="K30" s="925">
        <v>1</v>
      </c>
      <c r="L30" s="537"/>
      <c r="M30" s="548" t="s">
        <v>18</v>
      </c>
      <c r="N30" s="548"/>
      <c r="O30" s="544"/>
      <c r="P30" s="544"/>
      <c r="Q30" s="544"/>
      <c r="R30" s="572"/>
      <c r="S30" s="563"/>
      <c r="T30" s="562"/>
      <c r="U30" s="548"/>
      <c r="V30" s="563"/>
      <c r="W30" s="559"/>
      <c r="X30" s="586"/>
      <c r="Y30" s="586"/>
      <c r="Z30" s="586"/>
      <c r="AA30" s="586"/>
      <c r="AB30" s="586"/>
      <c r="AC30" s="586"/>
      <c r="AD30" s="586"/>
      <c r="AE30" s="586"/>
      <c r="AF30" s="586"/>
      <c r="AG30" s="586"/>
      <c r="AH30" s="586"/>
      <c r="AI30" s="586"/>
    </row>
    <row r="31" spans="1:36" s="521" customFormat="1" ht="15" customHeight="1">
      <c r="A31" s="1234"/>
      <c r="B31" s="923"/>
      <c r="C31" s="923"/>
      <c r="D31" s="923"/>
      <c r="E31" s="923"/>
      <c r="F31" s="923"/>
      <c r="G31" s="918"/>
      <c r="H31" s="918"/>
      <c r="I31" s="916"/>
      <c r="J31" s="913"/>
      <c r="K31" s="925">
        <v>1</v>
      </c>
      <c r="L31" s="537"/>
      <c r="M31" s="557" t="s">
        <v>19</v>
      </c>
      <c r="N31" s="548"/>
      <c r="O31" s="544"/>
      <c r="P31" s="544"/>
      <c r="Q31" s="544"/>
      <c r="R31" s="572"/>
      <c r="S31" s="563"/>
      <c r="T31" s="562"/>
      <c r="U31" s="548"/>
      <c r="V31" s="563"/>
      <c r="W31" s="559"/>
      <c r="X31" s="586"/>
      <c r="Y31" s="586"/>
      <c r="Z31" s="586"/>
      <c r="AA31" s="586"/>
      <c r="AB31" s="586"/>
      <c r="AC31" s="586"/>
      <c r="AD31" s="586"/>
      <c r="AE31" s="586"/>
      <c r="AF31" s="586"/>
      <c r="AG31" s="586"/>
      <c r="AH31" s="586"/>
      <c r="AI31" s="586"/>
    </row>
    <row r="32" spans="1:36" s="521" customFormat="1" ht="15" customHeight="1">
      <c r="A32" s="912"/>
      <c r="B32" s="912"/>
      <c r="C32" s="912"/>
      <c r="D32" s="912"/>
      <c r="E32" s="912"/>
      <c r="F32" s="912"/>
      <c r="G32" s="912"/>
      <c r="H32" s="912"/>
      <c r="I32" s="912"/>
      <c r="J32" s="912"/>
      <c r="K32" s="912"/>
      <c r="L32" s="492"/>
      <c r="M32" s="564" t="s">
        <v>308</v>
      </c>
      <c r="N32" s="548"/>
      <c r="O32" s="544"/>
      <c r="P32" s="544"/>
      <c r="Q32" s="544"/>
      <c r="R32" s="572"/>
      <c r="S32" s="563"/>
      <c r="T32" s="562"/>
      <c r="U32" s="548"/>
      <c r="V32" s="563"/>
      <c r="W32" s="559"/>
      <c r="X32" s="586"/>
      <c r="Y32" s="586"/>
      <c r="Z32" s="586"/>
      <c r="AA32" s="586"/>
      <c r="AB32" s="586"/>
      <c r="AC32" s="586"/>
      <c r="AD32" s="586"/>
      <c r="AE32" s="586"/>
      <c r="AF32" s="586"/>
      <c r="AG32" s="586"/>
      <c r="AH32" s="586"/>
      <c r="AI32" s="586"/>
    </row>
    <row r="33" spans="12:23" ht="3" customHeight="1">
      <c r="L33" s="485"/>
      <c r="M33" s="485"/>
      <c r="N33" s="485"/>
      <c r="O33" s="485"/>
      <c r="P33" s="485"/>
      <c r="Q33" s="485"/>
      <c r="R33" s="485"/>
      <c r="S33" s="485"/>
      <c r="T33" s="485"/>
      <c r="U33" s="485"/>
    </row>
    <row r="34" spans="12:23" ht="106.5" customHeight="1">
      <c r="L34" s="1">
        <v>1</v>
      </c>
      <c r="M34" s="1198" t="s">
        <v>659</v>
      </c>
      <c r="N34" s="1198"/>
      <c r="O34" s="1198"/>
      <c r="P34" s="1198"/>
      <c r="Q34" s="1198"/>
      <c r="R34" s="1198"/>
      <c r="S34" s="1198"/>
      <c r="T34" s="1198"/>
      <c r="U34" s="1198"/>
      <c r="V34" s="1198"/>
      <c r="W34" s="1198"/>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29" customWidth="1"/>
    <col min="6" max="6" width="9.7109375" style="522" customWidth="1"/>
    <col min="7" max="7" width="37.7109375" style="522" customWidth="1"/>
    <col min="8" max="8" width="66.85546875" style="522" customWidth="1"/>
    <col min="9" max="9" width="115.7109375" style="522" customWidth="1"/>
    <col min="10" max="11" width="10.5703125" style="584"/>
    <col min="12" max="12" width="11.140625" style="584" customWidth="1"/>
    <col min="13" max="20" width="10.5703125" style="584"/>
    <col min="21" max="16384" width="10.5703125" style="522"/>
  </cols>
  <sheetData>
    <row r="1" spans="1:20" ht="3" customHeight="1">
      <c r="A1" s="590" t="s">
        <v>68</v>
      </c>
    </row>
    <row r="2" spans="1:20" ht="22.5">
      <c r="F2" s="1199" t="s">
        <v>490</v>
      </c>
      <c r="G2" s="1200"/>
      <c r="H2" s="1201"/>
      <c r="I2" s="639"/>
    </row>
    <row r="3" spans="1:20" ht="3" customHeight="1"/>
    <row r="4" spans="1:20" s="569" customFormat="1" ht="11.25">
      <c r="A4" s="589"/>
      <c r="B4" s="589"/>
      <c r="C4" s="589"/>
      <c r="D4" s="589"/>
      <c r="F4" s="1151" t="s">
        <v>453</v>
      </c>
      <c r="G4" s="1151"/>
      <c r="H4" s="1151"/>
      <c r="I4" s="1202" t="s">
        <v>454</v>
      </c>
      <c r="J4" s="589"/>
      <c r="K4" s="589"/>
      <c r="L4" s="589"/>
      <c r="M4" s="589"/>
      <c r="N4" s="589"/>
      <c r="O4" s="589"/>
      <c r="P4" s="589"/>
      <c r="Q4" s="589"/>
      <c r="R4" s="589"/>
      <c r="S4" s="589"/>
      <c r="T4" s="589"/>
    </row>
    <row r="5" spans="1:20" s="569" customFormat="1" ht="11.25" customHeight="1">
      <c r="A5" s="589"/>
      <c r="B5" s="589"/>
      <c r="C5" s="589"/>
      <c r="D5" s="589"/>
      <c r="F5" s="605" t="s">
        <v>91</v>
      </c>
      <c r="G5" s="617" t="s">
        <v>456</v>
      </c>
      <c r="H5" s="604" t="s">
        <v>441</v>
      </c>
      <c r="I5" s="1202"/>
      <c r="J5" s="589"/>
      <c r="K5" s="589"/>
      <c r="L5" s="589"/>
      <c r="M5" s="589"/>
      <c r="N5" s="589"/>
      <c r="O5" s="589"/>
      <c r="P5" s="589"/>
      <c r="Q5" s="589"/>
      <c r="R5" s="589"/>
      <c r="S5" s="589"/>
      <c r="T5" s="589"/>
    </row>
    <row r="6" spans="1:20" s="569" customFormat="1" ht="12" customHeight="1">
      <c r="A6" s="589"/>
      <c r="B6" s="589"/>
      <c r="C6" s="589"/>
      <c r="D6" s="589"/>
      <c r="F6" s="606" t="s">
        <v>92</v>
      </c>
      <c r="G6" s="608">
        <v>2</v>
      </c>
      <c r="H6" s="609">
        <v>3</v>
      </c>
      <c r="I6" s="607">
        <v>4</v>
      </c>
      <c r="J6" s="589">
        <v>4</v>
      </c>
      <c r="K6" s="589"/>
      <c r="L6" s="589"/>
      <c r="M6" s="589"/>
      <c r="N6" s="589"/>
      <c r="O6" s="589"/>
      <c r="P6" s="589"/>
      <c r="Q6" s="589"/>
      <c r="R6" s="589"/>
      <c r="S6" s="589"/>
      <c r="T6" s="589"/>
    </row>
    <row r="7" spans="1:20" s="569" customFormat="1" ht="18.75">
      <c r="A7" s="589"/>
      <c r="B7" s="589"/>
      <c r="C7" s="589"/>
      <c r="D7" s="589"/>
      <c r="F7" s="615">
        <v>1</v>
      </c>
      <c r="G7" s="631" t="s">
        <v>491</v>
      </c>
      <c r="H7" s="603" t="str">
        <f>IF(dateCh="","",dateCh)</f>
        <v>24.12.2020</v>
      </c>
      <c r="I7" s="580" t="s">
        <v>492</v>
      </c>
      <c r="J7" s="614"/>
      <c r="K7" s="589"/>
      <c r="L7" s="589"/>
      <c r="M7" s="589"/>
      <c r="N7" s="589"/>
      <c r="O7" s="589"/>
      <c r="P7" s="589"/>
      <c r="Q7" s="589"/>
      <c r="R7" s="589"/>
      <c r="S7" s="589"/>
      <c r="T7" s="589"/>
    </row>
    <row r="8" spans="1:20" s="569" customFormat="1" ht="45">
      <c r="A8" s="1203">
        <v>1</v>
      </c>
      <c r="B8" s="589"/>
      <c r="C8" s="589"/>
      <c r="D8" s="589"/>
      <c r="F8" s="615" t="str">
        <f>"2." &amp;mergeValue(A8)</f>
        <v>2.1</v>
      </c>
      <c r="G8" s="631" t="s">
        <v>493</v>
      </c>
      <c r="H8" s="603"/>
      <c r="I8" s="580" t="s">
        <v>589</v>
      </c>
      <c r="J8" s="614"/>
      <c r="K8" s="589"/>
      <c r="L8" s="589"/>
      <c r="M8" s="589"/>
      <c r="N8" s="589"/>
      <c r="O8" s="589"/>
      <c r="P8" s="589"/>
      <c r="Q8" s="589"/>
      <c r="R8" s="589"/>
      <c r="S8" s="589"/>
      <c r="T8" s="589"/>
    </row>
    <row r="9" spans="1:20" s="569" customFormat="1" ht="22.5">
      <c r="A9" s="1203"/>
      <c r="B9" s="589"/>
      <c r="C9" s="589"/>
      <c r="D9" s="589"/>
      <c r="F9" s="615" t="str">
        <f>"3." &amp;mergeValue(A9)</f>
        <v>3.1</v>
      </c>
      <c r="G9" s="631" t="s">
        <v>494</v>
      </c>
      <c r="H9" s="603"/>
      <c r="I9" s="580" t="s">
        <v>587</v>
      </c>
      <c r="J9" s="614"/>
      <c r="K9" s="589"/>
      <c r="L9" s="589"/>
      <c r="M9" s="589"/>
      <c r="N9" s="589"/>
      <c r="O9" s="589"/>
      <c r="P9" s="589"/>
      <c r="Q9" s="589"/>
      <c r="R9" s="589"/>
      <c r="S9" s="589"/>
      <c r="T9" s="589"/>
    </row>
    <row r="10" spans="1:20" s="569" customFormat="1" ht="22.5">
      <c r="A10" s="1203"/>
      <c r="B10" s="589"/>
      <c r="C10" s="589"/>
      <c r="D10" s="589"/>
      <c r="F10" s="615" t="str">
        <f>"4."&amp;mergeValue(A10)</f>
        <v>4.1</v>
      </c>
      <c r="G10" s="631" t="s">
        <v>495</v>
      </c>
      <c r="H10" s="604" t="s">
        <v>457</v>
      </c>
      <c r="I10" s="580"/>
      <c r="J10" s="614"/>
      <c r="K10" s="589"/>
      <c r="L10" s="589"/>
      <c r="M10" s="589"/>
      <c r="N10" s="589"/>
      <c r="O10" s="589"/>
      <c r="P10" s="589"/>
      <c r="Q10" s="589"/>
      <c r="R10" s="589"/>
      <c r="S10" s="589"/>
      <c r="T10" s="589"/>
    </row>
    <row r="11" spans="1:20" s="569" customFormat="1" ht="18.75">
      <c r="A11" s="1203"/>
      <c r="B11" s="1203">
        <v>1</v>
      </c>
      <c r="C11" s="622"/>
      <c r="D11" s="622"/>
      <c r="F11" s="615" t="str">
        <f>"4."&amp;mergeValue(A11) &amp;"."&amp;mergeValue(B11)</f>
        <v>4.1.1</v>
      </c>
      <c r="G11" s="610" t="s">
        <v>591</v>
      </c>
      <c r="H11" s="603" t="str">
        <f>IF(region_name="","",region_name)</f>
        <v>Ростовская область</v>
      </c>
      <c r="I11" s="580" t="s">
        <v>498</v>
      </c>
      <c r="J11" s="614"/>
      <c r="K11" s="589"/>
      <c r="L11" s="589"/>
      <c r="M11" s="589"/>
      <c r="N11" s="589"/>
      <c r="O11" s="589"/>
      <c r="P11" s="589"/>
      <c r="Q11" s="589"/>
      <c r="R11" s="589"/>
      <c r="S11" s="589"/>
      <c r="T11" s="589"/>
    </row>
    <row r="12" spans="1:20" s="569" customFormat="1" ht="22.5">
      <c r="A12" s="1203"/>
      <c r="B12" s="1203"/>
      <c r="C12" s="1203">
        <v>1</v>
      </c>
      <c r="D12" s="622"/>
      <c r="F12" s="615" t="str">
        <f>"4."&amp;mergeValue(A12) &amp;"."&amp;mergeValue(B12)&amp;"."&amp;mergeValue(C12)</f>
        <v>4.1.1.1</v>
      </c>
      <c r="G12" s="621" t="s">
        <v>496</v>
      </c>
      <c r="H12" s="603"/>
      <c r="I12" s="580" t="s">
        <v>499</v>
      </c>
      <c r="J12" s="614"/>
      <c r="K12" s="589"/>
      <c r="L12" s="589"/>
      <c r="M12" s="589"/>
      <c r="N12" s="589"/>
      <c r="O12" s="589"/>
      <c r="P12" s="589"/>
      <c r="Q12" s="589"/>
      <c r="R12" s="589"/>
      <c r="S12" s="589"/>
      <c r="T12" s="589"/>
    </row>
    <row r="13" spans="1:20" s="569" customFormat="1" ht="39" customHeight="1">
      <c r="A13" s="1203"/>
      <c r="B13" s="1203"/>
      <c r="C13" s="1203"/>
      <c r="D13" s="622">
        <v>1</v>
      </c>
      <c r="F13" s="615" t="str">
        <f>"4."&amp;mergeValue(A13) &amp;"."&amp;mergeValue(B13)&amp;"."&amp;mergeValue(C13)&amp;"."&amp;mergeValue(D13)</f>
        <v>4.1.1.1.1</v>
      </c>
      <c r="G13" s="632" t="s">
        <v>497</v>
      </c>
      <c r="H13" s="603"/>
      <c r="I13" s="1204" t="s">
        <v>590</v>
      </c>
      <c r="J13" s="614"/>
      <c r="K13" s="589"/>
      <c r="L13" s="589"/>
      <c r="M13" s="589"/>
      <c r="N13" s="589"/>
      <c r="O13" s="589"/>
      <c r="P13" s="589"/>
      <c r="Q13" s="589"/>
      <c r="R13" s="589"/>
      <c r="S13" s="589"/>
      <c r="T13" s="589"/>
    </row>
    <row r="14" spans="1:20" s="569" customFormat="1" ht="18.75">
      <c r="A14" s="1203"/>
      <c r="B14" s="1203"/>
      <c r="C14" s="1203"/>
      <c r="D14" s="622"/>
      <c r="F14" s="618"/>
      <c r="G14" s="549" t="s">
        <v>4</v>
      </c>
      <c r="H14" s="623"/>
      <c r="I14" s="1204"/>
      <c r="J14" s="614"/>
      <c r="K14" s="589"/>
      <c r="L14" s="589"/>
      <c r="M14" s="589"/>
      <c r="N14" s="589"/>
      <c r="O14" s="589"/>
      <c r="P14" s="589"/>
      <c r="Q14" s="589"/>
      <c r="R14" s="589"/>
      <c r="S14" s="589"/>
      <c r="T14" s="589"/>
    </row>
    <row r="15" spans="1:20" s="569" customFormat="1" ht="18.75">
      <c r="A15" s="1203"/>
      <c r="B15" s="1203"/>
      <c r="C15" s="622"/>
      <c r="D15" s="622"/>
      <c r="F15" s="633"/>
      <c r="G15" s="576" t="s">
        <v>402</v>
      </c>
      <c r="H15" s="634"/>
      <c r="I15" s="635"/>
      <c r="J15" s="614"/>
      <c r="K15" s="589"/>
      <c r="L15" s="589"/>
      <c r="M15" s="589"/>
      <c r="N15" s="589"/>
      <c r="O15" s="589"/>
      <c r="P15" s="589"/>
      <c r="Q15" s="589"/>
      <c r="R15" s="589"/>
      <c r="S15" s="589"/>
      <c r="T15" s="589"/>
    </row>
    <row r="16" spans="1:20" s="569" customFormat="1" ht="18.75">
      <c r="A16" s="1203"/>
      <c r="B16" s="589"/>
      <c r="C16" s="589"/>
      <c r="D16" s="589"/>
      <c r="F16" s="618"/>
      <c r="G16" s="557" t="s">
        <v>505</v>
      </c>
      <c r="H16" s="619"/>
      <c r="I16" s="620"/>
      <c r="J16" s="614"/>
      <c r="K16" s="589"/>
      <c r="L16" s="589"/>
      <c r="M16" s="589"/>
      <c r="N16" s="589"/>
      <c r="O16" s="589"/>
      <c r="P16" s="589"/>
      <c r="Q16" s="589"/>
      <c r="R16" s="589"/>
      <c r="S16" s="589"/>
      <c r="T16" s="589"/>
    </row>
    <row r="17" spans="1:20" s="569" customFormat="1" ht="18.75">
      <c r="A17" s="589"/>
      <c r="B17" s="589"/>
      <c r="C17" s="589"/>
      <c r="D17" s="589"/>
      <c r="F17" s="618"/>
      <c r="G17" s="564" t="s">
        <v>504</v>
      </c>
      <c r="H17" s="619"/>
      <c r="I17" s="620"/>
      <c r="J17" s="614"/>
      <c r="K17" s="589"/>
      <c r="L17" s="589"/>
      <c r="M17" s="589"/>
      <c r="N17" s="589"/>
      <c r="O17" s="589"/>
      <c r="P17" s="589"/>
      <c r="Q17" s="589"/>
      <c r="R17" s="589"/>
      <c r="S17" s="589"/>
      <c r="T17" s="589"/>
    </row>
    <row r="18" spans="1:20" s="612" customFormat="1" ht="3" customHeight="1">
      <c r="A18" s="613"/>
      <c r="B18" s="613"/>
      <c r="C18" s="613"/>
      <c r="D18" s="613"/>
      <c r="F18" s="624"/>
      <c r="G18" s="625"/>
      <c r="H18" s="626"/>
      <c r="I18" s="627"/>
      <c r="J18" s="613"/>
      <c r="K18" s="613"/>
      <c r="L18" s="613"/>
      <c r="M18" s="613"/>
      <c r="N18" s="613"/>
      <c r="O18" s="613"/>
      <c r="P18" s="613"/>
      <c r="Q18" s="613"/>
      <c r="R18" s="613"/>
      <c r="S18" s="613"/>
      <c r="T18" s="613"/>
    </row>
    <row r="19" spans="1:20" s="612" customFormat="1" ht="15" customHeight="1">
      <c r="A19" s="613"/>
      <c r="B19" s="613"/>
      <c r="C19" s="613"/>
      <c r="D19" s="613"/>
      <c r="F19" s="611"/>
      <c r="G19" s="1198" t="s">
        <v>592</v>
      </c>
      <c r="H19" s="1198"/>
      <c r="I19" s="593"/>
      <c r="J19" s="613"/>
      <c r="K19" s="613"/>
      <c r="L19" s="613"/>
      <c r="M19" s="613"/>
      <c r="N19" s="613"/>
      <c r="O19" s="613"/>
      <c r="P19" s="613"/>
      <c r="Q19" s="613"/>
      <c r="R19" s="613"/>
      <c r="S19" s="613"/>
      <c r="T19" s="61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499"/>
    <col min="27" max="27" width="10.140625" style="499" customWidth="1"/>
    <col min="28" max="34" width="10.5703125" style="499"/>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31" t="s">
        <v>656</v>
      </c>
      <c r="M5" s="1231"/>
      <c r="N5" s="1231"/>
      <c r="O5" s="1231"/>
      <c r="P5" s="1231"/>
      <c r="Q5" s="1231"/>
      <c r="R5" s="1231"/>
      <c r="S5" s="1231"/>
      <c r="T5" s="1231"/>
      <c r="U5" s="496"/>
    </row>
    <row r="6" spans="7:34" ht="3" customHeight="1">
      <c r="J6" s="481"/>
      <c r="K6" s="481"/>
      <c r="L6" s="477"/>
      <c r="M6" s="477"/>
      <c r="N6" s="477"/>
      <c r="O6" s="480"/>
      <c r="P6" s="480"/>
      <c r="Q6" s="480"/>
      <c r="R6" s="480"/>
      <c r="S6" s="480"/>
      <c r="T6" s="480"/>
      <c r="U6" s="477"/>
    </row>
    <row r="7" spans="7:34" s="522" customFormat="1" ht="22.5">
      <c r="G7" s="530"/>
      <c r="H7" s="530"/>
      <c r="I7" s="530"/>
      <c r="J7" s="528"/>
      <c r="K7" s="528"/>
      <c r="L7" s="523"/>
      <c r="M7" s="616" t="s">
        <v>501</v>
      </c>
      <c r="N7" s="665"/>
      <c r="O7" s="1249" t="str">
        <f>IF(NameOrPr_ch="",IF(NameOrPr="","",NameOrPr),NameOrPr_ch)</f>
        <v>Региональная служба по тарифам Ростовской области</v>
      </c>
      <c r="P7" s="1250"/>
      <c r="Q7" s="1250"/>
      <c r="R7" s="1250"/>
      <c r="S7" s="1250"/>
      <c r="T7" s="1251"/>
      <c r="U7" s="668"/>
      <c r="X7" s="584"/>
      <c r="Y7" s="584"/>
      <c r="Z7" s="584"/>
      <c r="AA7" s="584"/>
      <c r="AB7" s="584"/>
      <c r="AC7" s="584"/>
      <c r="AD7" s="584"/>
      <c r="AE7" s="584"/>
      <c r="AF7" s="584"/>
      <c r="AG7" s="584"/>
      <c r="AH7" s="584"/>
    </row>
    <row r="8" spans="7:34" s="491" customFormat="1" ht="18.75">
      <c r="G8" s="490"/>
      <c r="H8" s="490"/>
      <c r="L8" s="498"/>
      <c r="M8" s="616" t="s">
        <v>595</v>
      </c>
      <c r="N8" s="665"/>
      <c r="O8" s="1249" t="str">
        <f>IF(datePr_ch="",IF(datePr="","",datePr),datePr_ch)</f>
        <v>18.12.2020</v>
      </c>
      <c r="P8" s="1250"/>
      <c r="Q8" s="1250"/>
      <c r="R8" s="1250"/>
      <c r="S8" s="1250"/>
      <c r="T8" s="1251"/>
      <c r="U8" s="666"/>
      <c r="X8" s="504"/>
      <c r="Y8" s="504"/>
      <c r="Z8" s="504"/>
      <c r="AA8" s="504"/>
      <c r="AB8" s="504"/>
      <c r="AC8" s="504"/>
      <c r="AD8" s="504"/>
      <c r="AE8" s="504"/>
      <c r="AF8" s="504"/>
      <c r="AG8" s="504"/>
      <c r="AH8" s="504"/>
    </row>
    <row r="9" spans="7:34" s="491" customFormat="1" ht="18.75">
      <c r="G9" s="490"/>
      <c r="H9" s="490"/>
      <c r="L9" s="551"/>
      <c r="M9" s="616" t="s">
        <v>594</v>
      </c>
      <c r="N9" s="665"/>
      <c r="O9" s="1249" t="str">
        <f>IF(numberPr_ch="",IF(numberPr="","",numberPr),numberPr_ch)</f>
        <v>54/6</v>
      </c>
      <c r="P9" s="1250"/>
      <c r="Q9" s="1250"/>
      <c r="R9" s="1250"/>
      <c r="S9" s="1250"/>
      <c r="T9" s="1251"/>
      <c r="U9" s="666"/>
      <c r="X9" s="504"/>
      <c r="Y9" s="504"/>
      <c r="Z9" s="504"/>
      <c r="AA9" s="504"/>
      <c r="AB9" s="504"/>
      <c r="AC9" s="504"/>
      <c r="AD9" s="504"/>
      <c r="AE9" s="504"/>
      <c r="AF9" s="504"/>
      <c r="AG9" s="504"/>
      <c r="AH9" s="504"/>
    </row>
    <row r="10" spans="7:34" s="491" customFormat="1" ht="18.75">
      <c r="G10" s="490"/>
      <c r="H10" s="490"/>
      <c r="L10" s="551"/>
      <c r="M10" s="616" t="s">
        <v>500</v>
      </c>
      <c r="N10" s="665"/>
      <c r="O10" s="1249" t="str">
        <f>IF(IstPub_ch="",IF(IstPub="","",IstPub),IstPub_ch)</f>
        <v>www.rst.donland.ru</v>
      </c>
      <c r="P10" s="1250"/>
      <c r="Q10" s="1250"/>
      <c r="R10" s="1250"/>
      <c r="S10" s="1250"/>
      <c r="T10" s="1251"/>
      <c r="U10" s="666"/>
      <c r="X10" s="504"/>
      <c r="Y10" s="504"/>
      <c r="Z10" s="504"/>
      <c r="AA10" s="504"/>
      <c r="AB10" s="504"/>
      <c r="AC10" s="504"/>
      <c r="AD10" s="504"/>
      <c r="AE10" s="504"/>
      <c r="AF10" s="504"/>
      <c r="AG10" s="504"/>
      <c r="AH10" s="504"/>
    </row>
    <row r="11" spans="7:34" s="491" customFormat="1" ht="11.25" hidden="1">
      <c r="G11" s="490"/>
      <c r="H11" s="490"/>
      <c r="L11" s="1232"/>
      <c r="M11" s="1232"/>
      <c r="N11" s="488"/>
      <c r="O11" s="1255"/>
      <c r="P11" s="1255"/>
      <c r="Q11" s="1255"/>
      <c r="R11" s="1255"/>
      <c r="S11" s="1255"/>
      <c r="T11" s="1255"/>
      <c r="U11" s="502" t="s">
        <v>372</v>
      </c>
      <c r="X11" s="504"/>
      <c r="Y11" s="504"/>
      <c r="Z11" s="504"/>
      <c r="AA11" s="504"/>
      <c r="AB11" s="504"/>
      <c r="AC11" s="504"/>
      <c r="AD11" s="504"/>
      <c r="AE11" s="504"/>
      <c r="AF11" s="504"/>
      <c r="AG11" s="504"/>
      <c r="AH11" s="504"/>
    </row>
    <row r="12" spans="7:34">
      <c r="J12" s="481"/>
      <c r="K12" s="481"/>
      <c r="L12" s="477"/>
      <c r="M12" s="477"/>
      <c r="N12" s="477"/>
      <c r="O12" s="1253"/>
      <c r="P12" s="1253"/>
      <c r="Q12" s="1253"/>
      <c r="R12" s="1253"/>
      <c r="S12" s="1253"/>
      <c r="T12" s="1253"/>
      <c r="U12" s="1253"/>
    </row>
    <row r="13" spans="7:34">
      <c r="J13" s="481"/>
      <c r="K13" s="481"/>
      <c r="L13" s="1151" t="s">
        <v>453</v>
      </c>
      <c r="M13" s="1151"/>
      <c r="N13" s="1151"/>
      <c r="O13" s="1151"/>
      <c r="P13" s="1151"/>
      <c r="Q13" s="1151"/>
      <c r="R13" s="1151"/>
      <c r="S13" s="1151"/>
      <c r="T13" s="1151"/>
      <c r="U13" s="1151"/>
      <c r="V13" s="1151"/>
      <c r="W13" s="1151" t="s">
        <v>454</v>
      </c>
    </row>
    <row r="14" spans="7:34" ht="14.25" customHeight="1">
      <c r="J14" s="481"/>
      <c r="K14" s="481"/>
      <c r="L14" s="1215" t="s">
        <v>91</v>
      </c>
      <c r="M14" s="1215" t="s">
        <v>638</v>
      </c>
      <c r="N14" s="520"/>
      <c r="O14" s="1216" t="s">
        <v>640</v>
      </c>
      <c r="P14" s="1217"/>
      <c r="Q14" s="1217"/>
      <c r="R14" s="1217"/>
      <c r="S14" s="1217"/>
      <c r="T14" s="1218"/>
      <c r="U14" s="1226" t="s">
        <v>340</v>
      </c>
      <c r="V14" s="1212" t="s">
        <v>274</v>
      </c>
      <c r="W14" s="1151"/>
    </row>
    <row r="15" spans="7:34" s="522" customFormat="1" ht="14.25" customHeight="1">
      <c r="G15" s="530"/>
      <c r="H15" s="530"/>
      <c r="I15" s="530"/>
      <c r="J15" s="528"/>
      <c r="K15" s="528"/>
      <c r="L15" s="1215"/>
      <c r="M15" s="1215"/>
      <c r="N15" s="520"/>
      <c r="O15" s="1221" t="s">
        <v>604</v>
      </c>
      <c r="P15" s="1219" t="s">
        <v>270</v>
      </c>
      <c r="Q15" s="1220"/>
      <c r="R15" s="1224" t="s">
        <v>653</v>
      </c>
      <c r="S15" s="1224"/>
      <c r="T15" s="1225"/>
      <c r="U15" s="1227"/>
      <c r="V15" s="1213"/>
      <c r="W15" s="1151"/>
      <c r="X15" s="584"/>
      <c r="Y15" s="584"/>
      <c r="Z15" s="584"/>
      <c r="AA15" s="584"/>
      <c r="AB15" s="584"/>
      <c r="AC15" s="584"/>
      <c r="AD15" s="584"/>
      <c r="AE15" s="584"/>
      <c r="AF15" s="584"/>
      <c r="AG15" s="584"/>
      <c r="AH15" s="584"/>
    </row>
    <row r="16" spans="7:34" ht="33.75">
      <c r="J16" s="481"/>
      <c r="K16" s="481"/>
      <c r="L16" s="1215"/>
      <c r="M16" s="1215"/>
      <c r="N16" s="519"/>
      <c r="O16" s="1222"/>
      <c r="P16" s="534" t="s">
        <v>763</v>
      </c>
      <c r="Q16" s="534" t="s">
        <v>764</v>
      </c>
      <c r="R16" s="535" t="s">
        <v>273</v>
      </c>
      <c r="S16" s="1210" t="s">
        <v>272</v>
      </c>
      <c r="T16" s="1211"/>
      <c r="U16" s="1228"/>
      <c r="V16" s="1214"/>
      <c r="W16" s="1151"/>
    </row>
    <row r="17" spans="1:34">
      <c r="J17" s="481"/>
      <c r="K17" s="489">
        <v>1</v>
      </c>
      <c r="L17" s="478" t="s">
        <v>92</v>
      </c>
      <c r="M17" s="478" t="s">
        <v>48</v>
      </c>
      <c r="N17" s="495" t="s">
        <v>48</v>
      </c>
      <c r="O17" s="487">
        <f ca="1">OFFSET(O17,0,-1)+1</f>
        <v>3</v>
      </c>
      <c r="P17" s="487">
        <f ca="1">OFFSET(P17,0,-1)+1</f>
        <v>4</v>
      </c>
      <c r="Q17" s="487">
        <f ca="1">OFFSET(Q17,0,-1)+1</f>
        <v>5</v>
      </c>
      <c r="R17" s="487">
        <f ca="1">OFFSET(R17,0,-1)+1</f>
        <v>6</v>
      </c>
      <c r="S17" s="1233">
        <f ca="1">OFFSET(S17,0,-1)+1</f>
        <v>7</v>
      </c>
      <c r="T17" s="1233"/>
      <c r="U17" s="487">
        <f ca="1">OFFSET(U17,0,-2)+1</f>
        <v>8</v>
      </c>
      <c r="V17" s="494">
        <f ca="1">OFFSET(V17,0,-1)</f>
        <v>8</v>
      </c>
      <c r="W17" s="487">
        <f ca="1">OFFSET(W17,0,-1)+1</f>
        <v>9</v>
      </c>
    </row>
    <row r="18" spans="1:34" ht="22.5">
      <c r="A18" s="1234">
        <v>1</v>
      </c>
      <c r="B18" s="939"/>
      <c r="C18" s="939"/>
      <c r="D18" s="939"/>
      <c r="E18" s="940"/>
      <c r="F18" s="941"/>
      <c r="G18" s="941"/>
      <c r="H18" s="941"/>
      <c r="I18" s="942"/>
      <c r="J18" s="937"/>
      <c r="K18" s="944"/>
      <c r="L18" s="592">
        <f>mergeValue(A18)</f>
        <v>1</v>
      </c>
      <c r="M18" s="640" t="s">
        <v>20</v>
      </c>
      <c r="N18" s="579"/>
      <c r="O18" s="1246"/>
      <c r="P18" s="1246"/>
      <c r="Q18" s="1246"/>
      <c r="R18" s="1246"/>
      <c r="S18" s="1246"/>
      <c r="T18" s="1246"/>
      <c r="U18" s="1246"/>
      <c r="V18" s="1246"/>
      <c r="W18" s="629" t="s">
        <v>657</v>
      </c>
    </row>
    <row r="19" spans="1:34" ht="22.5">
      <c r="A19" s="1234"/>
      <c r="B19" s="1234">
        <v>1</v>
      </c>
      <c r="C19" s="939"/>
      <c r="D19" s="939"/>
      <c r="E19" s="941"/>
      <c r="F19" s="941"/>
      <c r="G19" s="941"/>
      <c r="H19" s="941"/>
      <c r="I19" s="936"/>
      <c r="J19" s="935"/>
      <c r="K19" s="938"/>
      <c r="L19" s="592" t="str">
        <f>mergeValue(A19) &amp;"."&amp; mergeValue(B19)</f>
        <v>1.1</v>
      </c>
      <c r="M19" s="545" t="s">
        <v>16</v>
      </c>
      <c r="N19" s="579"/>
      <c r="O19" s="1246"/>
      <c r="P19" s="1246"/>
      <c r="Q19" s="1246"/>
      <c r="R19" s="1246"/>
      <c r="S19" s="1246"/>
      <c r="T19" s="1246"/>
      <c r="U19" s="1246"/>
      <c r="V19" s="1246"/>
      <c r="W19" s="629" t="s">
        <v>476</v>
      </c>
    </row>
    <row r="20" spans="1:34" ht="22.5">
      <c r="A20" s="1234"/>
      <c r="B20" s="1234"/>
      <c r="C20" s="1234">
        <v>1</v>
      </c>
      <c r="D20" s="939"/>
      <c r="E20" s="941"/>
      <c r="F20" s="941"/>
      <c r="G20" s="941"/>
      <c r="H20" s="941"/>
      <c r="I20" s="943"/>
      <c r="J20" s="935"/>
      <c r="K20" s="938"/>
      <c r="L20" s="592" t="str">
        <f>mergeValue(A20) &amp;"."&amp; mergeValue(B20)&amp;"."&amp; mergeValue(C20)</f>
        <v>1.1.1</v>
      </c>
      <c r="M20" s="546" t="s">
        <v>7</v>
      </c>
      <c r="N20" s="579"/>
      <c r="O20" s="1246"/>
      <c r="P20" s="1246"/>
      <c r="Q20" s="1246"/>
      <c r="R20" s="1246"/>
      <c r="S20" s="1246"/>
      <c r="T20" s="1246"/>
      <c r="U20" s="1246"/>
      <c r="V20" s="1246"/>
      <c r="W20" s="629" t="s">
        <v>632</v>
      </c>
    </row>
    <row r="21" spans="1:34" ht="22.5">
      <c r="A21" s="1234"/>
      <c r="B21" s="1234"/>
      <c r="C21" s="1234"/>
      <c r="D21" s="1234">
        <v>1</v>
      </c>
      <c r="E21" s="941"/>
      <c r="F21" s="941"/>
      <c r="G21" s="941"/>
      <c r="H21" s="941"/>
      <c r="I21" s="943"/>
      <c r="J21" s="935"/>
      <c r="K21" s="938"/>
      <c r="L21" s="592" t="str">
        <f>mergeValue(A21) &amp;"."&amp; mergeValue(B21)&amp;"."&amp; mergeValue(C21)&amp;"."&amp; mergeValue(D21)</f>
        <v>1.1.1.1</v>
      </c>
      <c r="M21" s="547" t="s">
        <v>22</v>
      </c>
      <c r="N21" s="579"/>
      <c r="O21" s="1246"/>
      <c r="P21" s="1246"/>
      <c r="Q21" s="1246"/>
      <c r="R21" s="1246"/>
      <c r="S21" s="1246"/>
      <c r="T21" s="1246"/>
      <c r="U21" s="1246"/>
      <c r="V21" s="1246"/>
      <c r="W21" s="629" t="s">
        <v>633</v>
      </c>
    </row>
    <row r="22" spans="1:34" ht="11.25" hidden="1" customHeight="1">
      <c r="A22" s="1234"/>
      <c r="B22" s="1234"/>
      <c r="C22" s="1234"/>
      <c r="D22" s="1234"/>
      <c r="E22" s="1234">
        <v>1</v>
      </c>
      <c r="F22" s="941"/>
      <c r="G22" s="941"/>
      <c r="H22" s="939">
        <v>1</v>
      </c>
      <c r="I22" s="1234">
        <v>1</v>
      </c>
      <c r="J22" s="941"/>
      <c r="K22" s="946"/>
      <c r="L22" s="592"/>
      <c r="M22" s="553"/>
      <c r="N22" s="580"/>
      <c r="O22" s="630"/>
      <c r="P22" s="630"/>
      <c r="Q22" s="630"/>
      <c r="R22" s="630"/>
      <c r="S22" s="630"/>
      <c r="T22" s="630"/>
      <c r="U22" s="630"/>
      <c r="V22" s="507"/>
      <c r="W22" s="558"/>
    </row>
    <row r="23" spans="1:34" ht="90">
      <c r="A23" s="1234"/>
      <c r="B23" s="1234"/>
      <c r="C23" s="1234"/>
      <c r="D23" s="1234"/>
      <c r="E23" s="1234"/>
      <c r="F23" s="1234">
        <v>1</v>
      </c>
      <c r="G23" s="939"/>
      <c r="H23" s="939"/>
      <c r="I23" s="1234"/>
      <c r="J23" s="1234">
        <v>1</v>
      </c>
      <c r="K23" s="947"/>
      <c r="L23" s="592" t="str">
        <f>mergeValue(A23) &amp;"."&amp; mergeValue(B23)&amp;"."&amp; mergeValue(C23)&amp;"."&amp; mergeValue(D23)&amp;"."&amp;  mergeValue(F23)</f>
        <v>1.1.1.1.1</v>
      </c>
      <c r="M23" s="554" t="s">
        <v>10</v>
      </c>
      <c r="N23" s="580"/>
      <c r="O23" s="1236"/>
      <c r="P23" s="1236"/>
      <c r="Q23" s="1236"/>
      <c r="R23" s="1236"/>
      <c r="S23" s="1236"/>
      <c r="T23" s="1236"/>
      <c r="U23" s="1236"/>
      <c r="V23" s="1236"/>
      <c r="W23" s="629" t="s">
        <v>634</v>
      </c>
      <c r="Y23" s="503" t="str">
        <f>strCheckUnique(Z23:Z26)</f>
        <v/>
      </c>
      <c r="AA23" s="503"/>
    </row>
    <row r="24" spans="1:34" ht="189" customHeight="1">
      <c r="A24" s="1234"/>
      <c r="B24" s="1234"/>
      <c r="C24" s="1234"/>
      <c r="D24" s="1234"/>
      <c r="E24" s="1234"/>
      <c r="F24" s="1234"/>
      <c r="G24" s="939">
        <v>1</v>
      </c>
      <c r="H24" s="939"/>
      <c r="I24" s="1234"/>
      <c r="J24" s="1234"/>
      <c r="K24" s="947">
        <v>1</v>
      </c>
      <c r="L24" s="592" t="str">
        <f>mergeValue(A24) &amp;"."&amp; mergeValue(B24)&amp;"."&amp; mergeValue(C24)&amp;"."&amp; mergeValue(D24)&amp;"."&amp; mergeValue(F24)&amp;"."&amp; mergeValue(G24)</f>
        <v>1.1.1.1.1.1</v>
      </c>
      <c r="M24" s="1064"/>
      <c r="N24" s="585"/>
      <c r="O24" s="561"/>
      <c r="P24" s="561"/>
      <c r="Q24" s="1089"/>
      <c r="R24" s="1244"/>
      <c r="S24" s="1230" t="s">
        <v>83</v>
      </c>
      <c r="T24" s="1244"/>
      <c r="U24" s="1230" t="s">
        <v>84</v>
      </c>
      <c r="V24" s="577"/>
      <c r="W24" s="1205" t="s">
        <v>658</v>
      </c>
      <c r="X24" s="499" t="str">
        <f>strCheckDate(O25:V25)</f>
        <v/>
      </c>
      <c r="Y24" s="503"/>
      <c r="Z24" s="503" t="str">
        <f>IF(M24="","",M24 )</f>
        <v/>
      </c>
      <c r="AA24" s="503"/>
      <c r="AB24" s="503"/>
      <c r="AC24" s="503"/>
    </row>
    <row r="25" spans="1:34" ht="11.25" hidden="1">
      <c r="A25" s="1234"/>
      <c r="B25" s="1234"/>
      <c r="C25" s="1234"/>
      <c r="D25" s="1234"/>
      <c r="E25" s="1234"/>
      <c r="F25" s="1234"/>
      <c r="G25" s="939"/>
      <c r="H25" s="939"/>
      <c r="I25" s="1234"/>
      <c r="J25" s="1234"/>
      <c r="K25" s="947"/>
      <c r="L25" s="599"/>
      <c r="M25" s="645"/>
      <c r="N25" s="585"/>
      <c r="O25" s="561"/>
      <c r="P25" s="561"/>
      <c r="Q25" s="583" t="str">
        <f>R24 &amp; "-" &amp; T24</f>
        <v>-</v>
      </c>
      <c r="R25" s="1229"/>
      <c r="S25" s="1230"/>
      <c r="T25" s="1229"/>
      <c r="U25" s="1230"/>
      <c r="V25" s="577"/>
      <c r="W25" s="1206"/>
    </row>
    <row r="26" spans="1:34" s="475" customFormat="1" ht="15" customHeight="1">
      <c r="A26" s="1234"/>
      <c r="B26" s="1234"/>
      <c r="C26" s="1234"/>
      <c r="D26" s="1234"/>
      <c r="E26" s="1234"/>
      <c r="F26" s="1234"/>
      <c r="G26" s="941"/>
      <c r="H26" s="939"/>
      <c r="I26" s="1234"/>
      <c r="J26" s="1234"/>
      <c r="K26" s="946"/>
      <c r="L26" s="537"/>
      <c r="M26" s="555" t="s">
        <v>25</v>
      </c>
      <c r="N26" s="550"/>
      <c r="O26" s="544"/>
      <c r="P26" s="544"/>
      <c r="Q26" s="544"/>
      <c r="R26" s="572"/>
      <c r="S26" s="563"/>
      <c r="T26" s="562"/>
      <c r="U26" s="550"/>
      <c r="V26" s="559"/>
      <c r="W26" s="1207"/>
      <c r="X26" s="500"/>
      <c r="Y26" s="500"/>
      <c r="Z26" s="500"/>
      <c r="AA26" s="500"/>
      <c r="AB26" s="500"/>
      <c r="AC26" s="500"/>
      <c r="AD26" s="500"/>
      <c r="AE26" s="500"/>
      <c r="AF26" s="500"/>
      <c r="AG26" s="500"/>
      <c r="AH26" s="500"/>
    </row>
    <row r="27" spans="1:34" s="475" customFormat="1" ht="15" customHeight="1">
      <c r="A27" s="1234"/>
      <c r="B27" s="1234"/>
      <c r="C27" s="1234"/>
      <c r="D27" s="1234"/>
      <c r="E27" s="1234"/>
      <c r="F27" s="941"/>
      <c r="G27" s="941"/>
      <c r="H27" s="939"/>
      <c r="I27" s="1234"/>
      <c r="J27" s="941"/>
      <c r="K27" s="946"/>
      <c r="L27" s="537"/>
      <c r="M27" s="550" t="s">
        <v>11</v>
      </c>
      <c r="N27" s="549"/>
      <c r="O27" s="544"/>
      <c r="P27" s="544"/>
      <c r="Q27" s="544"/>
      <c r="R27" s="572"/>
      <c r="S27" s="563"/>
      <c r="T27" s="562"/>
      <c r="U27" s="549"/>
      <c r="V27" s="563"/>
      <c r="W27" s="559"/>
      <c r="X27" s="500"/>
      <c r="Y27" s="500"/>
      <c r="Z27" s="500"/>
      <c r="AA27" s="500"/>
      <c r="AB27" s="500"/>
      <c r="AC27" s="500"/>
      <c r="AD27" s="500"/>
      <c r="AE27" s="500"/>
      <c r="AF27" s="500"/>
      <c r="AG27" s="500"/>
      <c r="AH27" s="500"/>
    </row>
    <row r="28" spans="1:34" s="475" customFormat="1" ht="0.2" customHeight="1">
      <c r="A28" s="1234"/>
      <c r="B28" s="1234"/>
      <c r="C28" s="1234"/>
      <c r="D28" s="1234"/>
      <c r="E28" s="945"/>
      <c r="F28" s="941"/>
      <c r="G28" s="941"/>
      <c r="H28" s="941"/>
      <c r="I28" s="937"/>
      <c r="J28" s="934"/>
      <c r="K28" s="944"/>
      <c r="L28" s="537"/>
      <c r="M28" s="550"/>
      <c r="N28" s="548"/>
      <c r="O28" s="544"/>
      <c r="P28" s="544"/>
      <c r="Q28" s="544"/>
      <c r="R28" s="572"/>
      <c r="S28" s="563"/>
      <c r="T28" s="562"/>
      <c r="U28" s="548"/>
      <c r="V28" s="563"/>
      <c r="W28" s="559"/>
      <c r="X28" s="500"/>
      <c r="Y28" s="500"/>
      <c r="Z28" s="500"/>
      <c r="AA28" s="500"/>
      <c r="AB28" s="500"/>
      <c r="AC28" s="500"/>
      <c r="AD28" s="500"/>
      <c r="AE28" s="500"/>
      <c r="AF28" s="500"/>
      <c r="AG28" s="500"/>
      <c r="AH28" s="500"/>
    </row>
    <row r="29" spans="1:34" s="475" customFormat="1" ht="15" customHeight="1">
      <c r="A29" s="1234"/>
      <c r="B29" s="1234"/>
      <c r="C29" s="1234"/>
      <c r="D29" s="945"/>
      <c r="E29" s="945"/>
      <c r="F29" s="941"/>
      <c r="G29" s="941"/>
      <c r="H29" s="941"/>
      <c r="I29" s="937"/>
      <c r="J29" s="934"/>
      <c r="K29" s="944"/>
      <c r="L29" s="537"/>
      <c r="M29" s="549" t="s">
        <v>17</v>
      </c>
      <c r="N29" s="548"/>
      <c r="O29" s="544"/>
      <c r="P29" s="544"/>
      <c r="Q29" s="544"/>
      <c r="R29" s="572"/>
      <c r="S29" s="563"/>
      <c r="T29" s="562"/>
      <c r="U29" s="548"/>
      <c r="V29" s="563"/>
      <c r="W29" s="559"/>
      <c r="X29" s="500"/>
      <c r="Y29" s="500"/>
      <c r="Z29" s="500"/>
      <c r="AA29" s="500"/>
      <c r="AB29" s="500"/>
      <c r="AC29" s="500"/>
      <c r="AD29" s="500"/>
      <c r="AE29" s="500"/>
      <c r="AF29" s="500"/>
      <c r="AG29" s="500"/>
      <c r="AH29" s="500"/>
    </row>
    <row r="30" spans="1:34" s="475" customFormat="1" ht="15" customHeight="1">
      <c r="A30" s="1234"/>
      <c r="B30" s="1234"/>
      <c r="C30" s="945"/>
      <c r="D30" s="945"/>
      <c r="E30" s="945"/>
      <c r="F30" s="945"/>
      <c r="G30" s="950"/>
      <c r="H30" s="937"/>
      <c r="I30" s="948"/>
      <c r="J30" s="934"/>
      <c r="K30" s="949"/>
      <c r="L30" s="537"/>
      <c r="M30" s="548" t="s">
        <v>18</v>
      </c>
      <c r="N30" s="548"/>
      <c r="O30" s="544"/>
      <c r="P30" s="544"/>
      <c r="Q30" s="544"/>
      <c r="R30" s="572"/>
      <c r="S30" s="563"/>
      <c r="T30" s="562"/>
      <c r="U30" s="548"/>
      <c r="V30" s="563"/>
      <c r="W30" s="559"/>
      <c r="X30" s="500"/>
      <c r="Y30" s="500"/>
      <c r="Z30" s="500"/>
      <c r="AA30" s="500"/>
      <c r="AB30" s="500"/>
      <c r="AC30" s="500"/>
      <c r="AD30" s="500"/>
      <c r="AE30" s="500"/>
      <c r="AF30" s="500"/>
      <c r="AG30" s="500"/>
      <c r="AH30" s="500"/>
    </row>
    <row r="31" spans="1:34" s="475" customFormat="1" ht="15" customHeight="1">
      <c r="A31" s="1234"/>
      <c r="B31" s="945"/>
      <c r="C31" s="945"/>
      <c r="D31" s="945"/>
      <c r="E31" s="945"/>
      <c r="F31" s="945"/>
      <c r="G31" s="950"/>
      <c r="H31" s="937"/>
      <c r="I31" s="937"/>
      <c r="J31" s="934"/>
      <c r="K31" s="944"/>
      <c r="L31" s="537"/>
      <c r="M31" s="557" t="s">
        <v>19</v>
      </c>
      <c r="N31" s="548"/>
      <c r="O31" s="544"/>
      <c r="P31" s="544"/>
      <c r="Q31" s="544"/>
      <c r="R31" s="572"/>
      <c r="S31" s="563"/>
      <c r="T31" s="562"/>
      <c r="U31" s="548"/>
      <c r="V31" s="563"/>
      <c r="W31" s="559"/>
      <c r="X31" s="500"/>
      <c r="Y31" s="500"/>
      <c r="Z31" s="500"/>
      <c r="AA31" s="500"/>
      <c r="AB31" s="500"/>
      <c r="AC31" s="500"/>
      <c r="AD31" s="500"/>
      <c r="AE31" s="500"/>
      <c r="AF31" s="500"/>
      <c r="AG31" s="500"/>
      <c r="AH31" s="500"/>
    </row>
    <row r="32" spans="1:34" s="475" customFormat="1" ht="15" customHeight="1">
      <c r="A32" s="933"/>
      <c r="B32" s="933"/>
      <c r="C32" s="933"/>
      <c r="D32" s="933"/>
      <c r="E32" s="933"/>
      <c r="F32" s="933"/>
      <c r="G32" s="933"/>
      <c r="H32" s="933"/>
      <c r="I32" s="933"/>
      <c r="J32" s="933"/>
      <c r="K32" s="933"/>
      <c r="L32" s="492"/>
      <c r="M32" s="564" t="s">
        <v>308</v>
      </c>
      <c r="N32" s="548"/>
      <c r="O32" s="544"/>
      <c r="P32" s="544"/>
      <c r="Q32" s="544"/>
      <c r="R32" s="572"/>
      <c r="S32" s="563"/>
      <c r="T32" s="562"/>
      <c r="U32" s="548"/>
      <c r="V32" s="563"/>
      <c r="W32" s="559"/>
      <c r="X32" s="500"/>
      <c r="Y32" s="500"/>
      <c r="Z32" s="500"/>
      <c r="AA32" s="500"/>
      <c r="AB32" s="500"/>
      <c r="AC32" s="500"/>
      <c r="AD32" s="500"/>
      <c r="AE32" s="500"/>
      <c r="AF32" s="500"/>
      <c r="AG32" s="500"/>
      <c r="AH32" s="500"/>
    </row>
    <row r="33" spans="12:23" ht="3" customHeight="1">
      <c r="L33" s="485"/>
      <c r="M33" s="485"/>
      <c r="N33" s="485"/>
      <c r="O33" s="485"/>
      <c r="P33" s="485"/>
      <c r="Q33" s="485"/>
      <c r="R33" s="485"/>
      <c r="S33" s="485"/>
      <c r="T33" s="485"/>
      <c r="U33" s="485"/>
    </row>
    <row r="34" spans="12:23" ht="123.75" customHeight="1">
      <c r="L34" s="1">
        <v>1</v>
      </c>
      <c r="M34" s="1198" t="s">
        <v>659</v>
      </c>
      <c r="N34" s="1198"/>
      <c r="O34" s="1198"/>
      <c r="P34" s="1198"/>
      <c r="Q34" s="1198"/>
      <c r="R34" s="1198"/>
      <c r="S34" s="1198"/>
      <c r="T34" s="1198"/>
      <c r="U34" s="1198"/>
      <c r="V34" s="1198"/>
      <c r="W34" s="1198"/>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29" customWidth="1"/>
    <col min="6" max="6" width="9.7109375" style="522" customWidth="1"/>
    <col min="7" max="7" width="37.7109375" style="522" customWidth="1"/>
    <col min="8" max="8" width="66.85546875" style="522" customWidth="1"/>
    <col min="9" max="9" width="115.7109375" style="522" customWidth="1"/>
    <col min="10" max="11" width="10.5703125" style="584"/>
    <col min="12" max="12" width="11.140625" style="584" customWidth="1"/>
    <col min="13" max="20" width="10.5703125" style="584"/>
    <col min="21" max="16384" width="10.5703125" style="522"/>
  </cols>
  <sheetData>
    <row r="1" spans="1:20" ht="3" customHeight="1">
      <c r="A1" s="590" t="s">
        <v>182</v>
      </c>
    </row>
    <row r="2" spans="1:20" ht="22.5">
      <c r="F2" s="1199" t="s">
        <v>490</v>
      </c>
      <c r="G2" s="1200"/>
      <c r="H2" s="1201"/>
      <c r="I2" s="639"/>
    </row>
    <row r="3" spans="1:20" ht="3" customHeight="1"/>
    <row r="4" spans="1:20" s="569" customFormat="1" ht="11.25">
      <c r="A4" s="589"/>
      <c r="B4" s="589"/>
      <c r="C4" s="589"/>
      <c r="D4" s="589"/>
      <c r="F4" s="1151" t="s">
        <v>453</v>
      </c>
      <c r="G4" s="1151"/>
      <c r="H4" s="1151"/>
      <c r="I4" s="1202" t="s">
        <v>454</v>
      </c>
      <c r="J4" s="589"/>
      <c r="K4" s="589"/>
      <c r="L4" s="589"/>
      <c r="M4" s="589"/>
      <c r="N4" s="589"/>
      <c r="O4" s="589"/>
      <c r="P4" s="589"/>
      <c r="Q4" s="589"/>
      <c r="R4" s="589"/>
      <c r="S4" s="589"/>
      <c r="T4" s="589"/>
    </row>
    <row r="5" spans="1:20" s="569" customFormat="1" ht="11.25" customHeight="1">
      <c r="A5" s="589"/>
      <c r="B5" s="589"/>
      <c r="C5" s="589"/>
      <c r="D5" s="589"/>
      <c r="F5" s="605" t="s">
        <v>91</v>
      </c>
      <c r="G5" s="617" t="s">
        <v>456</v>
      </c>
      <c r="H5" s="604" t="s">
        <v>441</v>
      </c>
      <c r="I5" s="1202"/>
      <c r="J5" s="589"/>
      <c r="K5" s="589"/>
      <c r="L5" s="589"/>
      <c r="M5" s="589"/>
      <c r="N5" s="589"/>
      <c r="O5" s="589"/>
      <c r="P5" s="589"/>
      <c r="Q5" s="589"/>
      <c r="R5" s="589"/>
      <c r="S5" s="589"/>
      <c r="T5" s="589"/>
    </row>
    <row r="6" spans="1:20" s="569" customFormat="1" ht="12" customHeight="1">
      <c r="A6" s="589"/>
      <c r="B6" s="589"/>
      <c r="C6" s="589"/>
      <c r="D6" s="589"/>
      <c r="F6" s="606" t="s">
        <v>92</v>
      </c>
      <c r="G6" s="608">
        <v>2</v>
      </c>
      <c r="H6" s="609">
        <v>3</v>
      </c>
      <c r="I6" s="607">
        <v>4</v>
      </c>
      <c r="J6" s="589">
        <v>4</v>
      </c>
      <c r="K6" s="589"/>
      <c r="L6" s="589"/>
      <c r="M6" s="589"/>
      <c r="N6" s="589"/>
      <c r="O6" s="589"/>
      <c r="P6" s="589"/>
      <c r="Q6" s="589"/>
      <c r="R6" s="589"/>
      <c r="S6" s="589"/>
      <c r="T6" s="589"/>
    </row>
    <row r="7" spans="1:20" s="569" customFormat="1" ht="18.75">
      <c r="A7" s="589"/>
      <c r="B7" s="589"/>
      <c r="C7" s="589"/>
      <c r="D7" s="589"/>
      <c r="F7" s="615">
        <v>1</v>
      </c>
      <c r="G7" s="631" t="s">
        <v>491</v>
      </c>
      <c r="H7" s="603" t="str">
        <f>IF(dateCh="","",dateCh)</f>
        <v>24.12.2020</v>
      </c>
      <c r="I7" s="580" t="s">
        <v>492</v>
      </c>
      <c r="J7" s="614"/>
      <c r="K7" s="589"/>
      <c r="L7" s="589"/>
      <c r="M7" s="589"/>
      <c r="N7" s="589"/>
      <c r="O7" s="589"/>
      <c r="P7" s="589"/>
      <c r="Q7" s="589"/>
      <c r="R7" s="589"/>
      <c r="S7" s="589"/>
      <c r="T7" s="589"/>
    </row>
    <row r="8" spans="1:20" s="569" customFormat="1" ht="45">
      <c r="A8" s="1203">
        <v>1</v>
      </c>
      <c r="B8" s="589"/>
      <c r="C8" s="589"/>
      <c r="D8" s="589"/>
      <c r="F8" s="615" t="str">
        <f>"2." &amp;mergeValue(A8)</f>
        <v>2.1</v>
      </c>
      <c r="G8" s="631" t="s">
        <v>493</v>
      </c>
      <c r="H8" s="603"/>
      <c r="I8" s="580" t="s">
        <v>589</v>
      </c>
      <c r="J8" s="614"/>
      <c r="K8" s="589"/>
      <c r="L8" s="589"/>
      <c r="M8" s="589"/>
      <c r="N8" s="589"/>
      <c r="O8" s="589"/>
      <c r="P8" s="589"/>
      <c r="Q8" s="589"/>
      <c r="R8" s="589"/>
      <c r="S8" s="589"/>
      <c r="T8" s="589"/>
    </row>
    <row r="9" spans="1:20" s="569" customFormat="1" ht="22.5">
      <c r="A9" s="1203"/>
      <c r="B9" s="589"/>
      <c r="C9" s="589"/>
      <c r="D9" s="589"/>
      <c r="F9" s="615" t="str">
        <f>"3." &amp;mergeValue(A9)</f>
        <v>3.1</v>
      </c>
      <c r="G9" s="631" t="s">
        <v>494</v>
      </c>
      <c r="H9" s="603"/>
      <c r="I9" s="580" t="s">
        <v>587</v>
      </c>
      <c r="J9" s="614"/>
      <c r="K9" s="589"/>
      <c r="L9" s="589"/>
      <c r="M9" s="589"/>
      <c r="N9" s="589"/>
      <c r="O9" s="589"/>
      <c r="P9" s="589"/>
      <c r="Q9" s="589"/>
      <c r="R9" s="589"/>
      <c r="S9" s="589"/>
      <c r="T9" s="589"/>
    </row>
    <row r="10" spans="1:20" s="569" customFormat="1" ht="22.5">
      <c r="A10" s="1203"/>
      <c r="B10" s="589"/>
      <c r="C10" s="589"/>
      <c r="D10" s="589"/>
      <c r="F10" s="615" t="str">
        <f>"4."&amp;mergeValue(A10)</f>
        <v>4.1</v>
      </c>
      <c r="G10" s="631" t="s">
        <v>495</v>
      </c>
      <c r="H10" s="604" t="s">
        <v>457</v>
      </c>
      <c r="I10" s="580"/>
      <c r="J10" s="614"/>
      <c r="K10" s="589"/>
      <c r="L10" s="589"/>
      <c r="M10" s="589"/>
      <c r="N10" s="589"/>
      <c r="O10" s="589"/>
      <c r="P10" s="589"/>
      <c r="Q10" s="589"/>
      <c r="R10" s="589"/>
      <c r="S10" s="589"/>
      <c r="T10" s="589"/>
    </row>
    <row r="11" spans="1:20" s="569" customFormat="1" ht="18.75">
      <c r="A11" s="1203"/>
      <c r="B11" s="1203">
        <v>1</v>
      </c>
      <c r="C11" s="622"/>
      <c r="D11" s="622"/>
      <c r="F11" s="615" t="str">
        <f>"4."&amp;mergeValue(A11) &amp;"."&amp;mergeValue(B11)</f>
        <v>4.1.1</v>
      </c>
      <c r="G11" s="610" t="s">
        <v>591</v>
      </c>
      <c r="H11" s="603" t="str">
        <f>IF(region_name="","",region_name)</f>
        <v>Ростовская область</v>
      </c>
      <c r="I11" s="580" t="s">
        <v>498</v>
      </c>
      <c r="J11" s="614"/>
      <c r="K11" s="589"/>
      <c r="L11" s="589"/>
      <c r="M11" s="589"/>
      <c r="N11" s="589"/>
      <c r="O11" s="589"/>
      <c r="P11" s="589"/>
      <c r="Q11" s="589"/>
      <c r="R11" s="589"/>
      <c r="S11" s="589"/>
      <c r="T11" s="589"/>
    </row>
    <row r="12" spans="1:20" s="569" customFormat="1" ht="22.5">
      <c r="A12" s="1203"/>
      <c r="B12" s="1203"/>
      <c r="C12" s="1203">
        <v>1</v>
      </c>
      <c r="D12" s="622"/>
      <c r="F12" s="615" t="str">
        <f>"4."&amp;mergeValue(A12) &amp;"."&amp;mergeValue(B12)&amp;"."&amp;mergeValue(C12)</f>
        <v>4.1.1.1</v>
      </c>
      <c r="G12" s="621" t="s">
        <v>496</v>
      </c>
      <c r="H12" s="603"/>
      <c r="I12" s="580" t="s">
        <v>499</v>
      </c>
      <c r="J12" s="614"/>
      <c r="K12" s="589"/>
      <c r="L12" s="589"/>
      <c r="M12" s="589"/>
      <c r="N12" s="589"/>
      <c r="O12" s="589"/>
      <c r="P12" s="589"/>
      <c r="Q12" s="589"/>
      <c r="R12" s="589"/>
      <c r="S12" s="589"/>
      <c r="T12" s="589"/>
    </row>
    <row r="13" spans="1:20" s="569" customFormat="1" ht="39" customHeight="1">
      <c r="A13" s="1203"/>
      <c r="B13" s="1203"/>
      <c r="C13" s="1203"/>
      <c r="D13" s="622">
        <v>1</v>
      </c>
      <c r="F13" s="615" t="str">
        <f>"4."&amp;mergeValue(A13) &amp;"."&amp;mergeValue(B13)&amp;"."&amp;mergeValue(C13)&amp;"."&amp;mergeValue(D13)</f>
        <v>4.1.1.1.1</v>
      </c>
      <c r="G13" s="632" t="s">
        <v>497</v>
      </c>
      <c r="H13" s="603"/>
      <c r="I13" s="1204" t="s">
        <v>590</v>
      </c>
      <c r="J13" s="614"/>
      <c r="K13" s="589"/>
      <c r="L13" s="589"/>
      <c r="M13" s="589"/>
      <c r="N13" s="589"/>
      <c r="O13" s="589"/>
      <c r="P13" s="589"/>
      <c r="Q13" s="589"/>
      <c r="R13" s="589"/>
      <c r="S13" s="589"/>
      <c r="T13" s="589"/>
    </row>
    <row r="14" spans="1:20" s="569" customFormat="1" ht="18.75">
      <c r="A14" s="1203"/>
      <c r="B14" s="1203"/>
      <c r="C14" s="1203"/>
      <c r="D14" s="622"/>
      <c r="F14" s="618"/>
      <c r="G14" s="549" t="s">
        <v>4</v>
      </c>
      <c r="H14" s="623"/>
      <c r="I14" s="1204"/>
      <c r="J14" s="614"/>
      <c r="K14" s="589"/>
      <c r="L14" s="589"/>
      <c r="M14" s="589"/>
      <c r="N14" s="589"/>
      <c r="O14" s="589"/>
      <c r="P14" s="589"/>
      <c r="Q14" s="589"/>
      <c r="R14" s="589"/>
      <c r="S14" s="589"/>
      <c r="T14" s="589"/>
    </row>
    <row r="15" spans="1:20" s="569" customFormat="1" ht="18.75">
      <c r="A15" s="1203"/>
      <c r="B15" s="1203"/>
      <c r="C15" s="622"/>
      <c r="D15" s="622"/>
      <c r="F15" s="633"/>
      <c r="G15" s="576" t="s">
        <v>402</v>
      </c>
      <c r="H15" s="634"/>
      <c r="I15" s="635"/>
      <c r="J15" s="614"/>
      <c r="K15" s="589"/>
      <c r="L15" s="589"/>
      <c r="M15" s="589"/>
      <c r="N15" s="589"/>
      <c r="O15" s="589"/>
      <c r="P15" s="589"/>
      <c r="Q15" s="589"/>
      <c r="R15" s="589"/>
      <c r="S15" s="589"/>
      <c r="T15" s="589"/>
    </row>
    <row r="16" spans="1:20" s="569" customFormat="1" ht="18.75">
      <c r="A16" s="1203"/>
      <c r="B16" s="589"/>
      <c r="C16" s="589"/>
      <c r="D16" s="589"/>
      <c r="F16" s="618"/>
      <c r="G16" s="557" t="s">
        <v>505</v>
      </c>
      <c r="H16" s="619"/>
      <c r="I16" s="620"/>
      <c r="J16" s="614"/>
      <c r="K16" s="589"/>
      <c r="L16" s="589"/>
      <c r="M16" s="589"/>
      <c r="N16" s="589"/>
      <c r="O16" s="589"/>
      <c r="P16" s="589"/>
      <c r="Q16" s="589"/>
      <c r="R16" s="589"/>
      <c r="S16" s="589"/>
      <c r="T16" s="589"/>
    </row>
    <row r="17" spans="1:20" s="569" customFormat="1" ht="18.75">
      <c r="A17" s="589"/>
      <c r="B17" s="589"/>
      <c r="C17" s="589"/>
      <c r="D17" s="589"/>
      <c r="F17" s="618"/>
      <c r="G17" s="564" t="s">
        <v>504</v>
      </c>
      <c r="H17" s="619"/>
      <c r="I17" s="620"/>
      <c r="J17" s="614"/>
      <c r="K17" s="589"/>
      <c r="L17" s="589"/>
      <c r="M17" s="589"/>
      <c r="N17" s="589"/>
      <c r="O17" s="589"/>
      <c r="P17" s="589"/>
      <c r="Q17" s="589"/>
      <c r="R17" s="589"/>
      <c r="S17" s="589"/>
      <c r="T17" s="589"/>
    </row>
    <row r="18" spans="1:20" s="612" customFormat="1" ht="3" customHeight="1">
      <c r="A18" s="613"/>
      <c r="B18" s="613"/>
      <c r="C18" s="613"/>
      <c r="D18" s="613"/>
      <c r="F18" s="624"/>
      <c r="G18" s="625"/>
      <c r="H18" s="626"/>
      <c r="I18" s="627"/>
      <c r="J18" s="613"/>
      <c r="K18" s="613"/>
      <c r="L18" s="613"/>
      <c r="M18" s="613"/>
      <c r="N18" s="613"/>
      <c r="O18" s="613"/>
      <c r="P18" s="613"/>
      <c r="Q18" s="613"/>
      <c r="R18" s="613"/>
      <c r="S18" s="613"/>
      <c r="T18" s="613"/>
    </row>
    <row r="19" spans="1:20" s="612" customFormat="1" ht="15" customHeight="1">
      <c r="A19" s="613"/>
      <c r="B19" s="613"/>
      <c r="C19" s="613"/>
      <c r="D19" s="613"/>
      <c r="F19" s="611"/>
      <c r="G19" s="1198" t="s">
        <v>592</v>
      </c>
      <c r="H19" s="1198"/>
      <c r="I19" s="593"/>
      <c r="J19" s="613"/>
      <c r="K19" s="613"/>
      <c r="L19" s="613"/>
      <c r="M19" s="613"/>
      <c r="N19" s="613"/>
      <c r="O19" s="613"/>
      <c r="P19" s="613"/>
      <c r="Q19" s="613"/>
      <c r="R19" s="613"/>
      <c r="S19" s="613"/>
      <c r="T19" s="61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99" hidden="1" customWidth="1"/>
    <col min="7" max="8" width="9.140625" style="505"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499"/>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31" t="s">
        <v>656</v>
      </c>
      <c r="M5" s="1231"/>
      <c r="N5" s="1231"/>
      <c r="O5" s="1231"/>
      <c r="P5" s="1231"/>
      <c r="Q5" s="1231"/>
      <c r="R5" s="1231"/>
      <c r="S5" s="1231"/>
      <c r="T5" s="1231"/>
      <c r="U5" s="496"/>
    </row>
    <row r="6" spans="1:34" ht="3" customHeight="1">
      <c r="J6" s="481"/>
      <c r="K6" s="481"/>
      <c r="L6" s="477"/>
      <c r="M6" s="477"/>
      <c r="N6" s="477"/>
      <c r="O6" s="480"/>
      <c r="P6" s="480"/>
      <c r="Q6" s="480"/>
      <c r="R6" s="480"/>
      <c r="S6" s="480"/>
      <c r="T6" s="480"/>
      <c r="U6" s="477"/>
    </row>
    <row r="7" spans="1:34" s="491" customFormat="1" ht="22.5">
      <c r="A7" s="504"/>
      <c r="B7" s="504"/>
      <c r="C7" s="504"/>
      <c r="D7" s="504"/>
      <c r="E7" s="504"/>
      <c r="F7" s="504"/>
      <c r="G7" s="504"/>
      <c r="H7" s="504"/>
      <c r="L7" s="498"/>
      <c r="M7" s="616" t="s">
        <v>501</v>
      </c>
      <c r="N7" s="665"/>
      <c r="O7" s="1249" t="str">
        <f>IF(NameOrPr_ch="",IF(NameOrPr="","",NameOrPr),NameOrPr_ch)</f>
        <v>Региональная служба по тарифам Ростовской области</v>
      </c>
      <c r="P7" s="1250"/>
      <c r="Q7" s="1250"/>
      <c r="R7" s="1250"/>
      <c r="S7" s="1250"/>
      <c r="T7" s="1251"/>
      <c r="U7" s="666"/>
      <c r="X7" s="504"/>
      <c r="Y7" s="504"/>
      <c r="Z7" s="504"/>
      <c r="AA7" s="504"/>
      <c r="AB7" s="504"/>
      <c r="AC7" s="504"/>
      <c r="AD7" s="504"/>
      <c r="AE7" s="504"/>
      <c r="AF7" s="504"/>
      <c r="AG7" s="504"/>
      <c r="AH7" s="504"/>
    </row>
    <row r="8" spans="1:34" s="569" customFormat="1" ht="18.75">
      <c r="A8" s="589"/>
      <c r="B8" s="589"/>
      <c r="C8" s="589"/>
      <c r="D8" s="589"/>
      <c r="E8" s="589"/>
      <c r="F8" s="589"/>
      <c r="G8" s="589"/>
      <c r="H8" s="589"/>
      <c r="L8" s="498"/>
      <c r="M8" s="616" t="s">
        <v>595</v>
      </c>
      <c r="N8" s="665"/>
      <c r="O8" s="1249" t="str">
        <f>IF(datePr_ch="",IF(datePr="","",datePr),datePr_ch)</f>
        <v>18.12.2020</v>
      </c>
      <c r="P8" s="1250"/>
      <c r="Q8" s="1250"/>
      <c r="R8" s="1250"/>
      <c r="S8" s="1250"/>
      <c r="T8" s="1251"/>
      <c r="U8" s="666"/>
      <c r="X8" s="589"/>
      <c r="Y8" s="589"/>
      <c r="Z8" s="589"/>
      <c r="AA8" s="589"/>
      <c r="AB8" s="589"/>
      <c r="AC8" s="589"/>
      <c r="AD8" s="589"/>
      <c r="AE8" s="589"/>
      <c r="AF8" s="589"/>
      <c r="AG8" s="589"/>
      <c r="AH8" s="589"/>
    </row>
    <row r="9" spans="1:34" s="491" customFormat="1" ht="18.75">
      <c r="A9" s="504"/>
      <c r="B9" s="504"/>
      <c r="C9" s="504"/>
      <c r="D9" s="504"/>
      <c r="E9" s="504"/>
      <c r="F9" s="504"/>
      <c r="G9" s="504"/>
      <c r="H9" s="504"/>
      <c r="L9" s="551"/>
      <c r="M9" s="616" t="s">
        <v>594</v>
      </c>
      <c r="N9" s="665"/>
      <c r="O9" s="1249" t="str">
        <f>IF(numberPr_ch="",IF(numberPr="","",numberPr),numberPr_ch)</f>
        <v>54/6</v>
      </c>
      <c r="P9" s="1250"/>
      <c r="Q9" s="1250"/>
      <c r="R9" s="1250"/>
      <c r="S9" s="1250"/>
      <c r="T9" s="1251"/>
      <c r="U9" s="666"/>
      <c r="X9" s="504"/>
      <c r="Y9" s="504"/>
      <c r="Z9" s="504"/>
      <c r="AA9" s="504"/>
      <c r="AB9" s="504"/>
      <c r="AC9" s="504"/>
      <c r="AD9" s="504"/>
      <c r="AE9" s="504"/>
      <c r="AF9" s="504"/>
      <c r="AG9" s="504"/>
      <c r="AH9" s="504"/>
    </row>
    <row r="10" spans="1:34" s="491" customFormat="1" ht="18.75">
      <c r="A10" s="504"/>
      <c r="B10" s="504"/>
      <c r="C10" s="504"/>
      <c r="D10" s="504"/>
      <c r="E10" s="504"/>
      <c r="F10" s="504"/>
      <c r="G10" s="504"/>
      <c r="H10" s="504"/>
      <c r="L10" s="551"/>
      <c r="M10" s="616" t="s">
        <v>500</v>
      </c>
      <c r="N10" s="665"/>
      <c r="O10" s="1249" t="str">
        <f>IF(IstPub_ch="",IF(IstPub="","",IstPub),IstPub_ch)</f>
        <v>www.rst.donland.ru</v>
      </c>
      <c r="P10" s="1250"/>
      <c r="Q10" s="1250"/>
      <c r="R10" s="1250"/>
      <c r="S10" s="1250"/>
      <c r="T10" s="1251"/>
      <c r="U10" s="666"/>
      <c r="X10" s="504"/>
      <c r="Y10" s="504"/>
      <c r="Z10" s="504"/>
      <c r="AA10" s="504"/>
      <c r="AB10" s="504"/>
      <c r="AC10" s="504"/>
      <c r="AD10" s="504"/>
      <c r="AE10" s="504"/>
      <c r="AF10" s="504"/>
      <c r="AG10" s="504"/>
      <c r="AH10" s="504"/>
    </row>
    <row r="11" spans="1:34" s="491" customFormat="1" ht="11.25" hidden="1">
      <c r="A11" s="504"/>
      <c r="B11" s="504"/>
      <c r="C11" s="504"/>
      <c r="D11" s="504"/>
      <c r="E11" s="504"/>
      <c r="F11" s="504"/>
      <c r="G11" s="504"/>
      <c r="H11" s="504"/>
      <c r="L11" s="551"/>
      <c r="M11" s="551"/>
      <c r="N11" s="565"/>
      <c r="O11" s="581"/>
      <c r="P11" s="581"/>
      <c r="Q11" s="581"/>
      <c r="R11" s="581"/>
      <c r="S11" s="581"/>
      <c r="T11" s="581"/>
      <c r="U11" s="502" t="s">
        <v>372</v>
      </c>
      <c r="X11" s="504"/>
      <c r="Y11" s="504"/>
      <c r="Z11" s="504"/>
      <c r="AA11" s="504"/>
      <c r="AB11" s="504"/>
      <c r="AC11" s="504"/>
      <c r="AD11" s="504"/>
      <c r="AE11" s="504"/>
      <c r="AF11" s="504"/>
      <c r="AG11" s="504"/>
      <c r="AH11" s="504"/>
    </row>
    <row r="12" spans="1:34" ht="15" customHeight="1">
      <c r="J12" s="481"/>
      <c r="K12" s="481"/>
      <c r="L12" s="477"/>
      <c r="M12" s="477"/>
      <c r="N12" s="477"/>
      <c r="O12" s="1253"/>
      <c r="P12" s="1253"/>
      <c r="Q12" s="1253"/>
      <c r="R12" s="1253"/>
      <c r="S12" s="1253"/>
      <c r="T12" s="1253"/>
      <c r="U12" s="1253"/>
    </row>
    <row r="13" spans="1:34">
      <c r="J13" s="481"/>
      <c r="K13" s="481"/>
      <c r="L13" s="1151" t="s">
        <v>453</v>
      </c>
      <c r="M13" s="1151"/>
      <c r="N13" s="1151"/>
      <c r="O13" s="1151"/>
      <c r="P13" s="1151"/>
      <c r="Q13" s="1151"/>
      <c r="R13" s="1151"/>
      <c r="S13" s="1151"/>
      <c r="T13" s="1151"/>
      <c r="U13" s="1151"/>
      <c r="V13" s="1151"/>
      <c r="W13" s="1151" t="s">
        <v>454</v>
      </c>
    </row>
    <row r="14" spans="1:34" ht="14.25" customHeight="1">
      <c r="J14" s="481"/>
      <c r="K14" s="481"/>
      <c r="L14" s="1215" t="s">
        <v>91</v>
      </c>
      <c r="M14" s="1215" t="s">
        <v>638</v>
      </c>
      <c r="N14" s="520"/>
      <c r="O14" s="1216" t="s">
        <v>640</v>
      </c>
      <c r="P14" s="1217"/>
      <c r="Q14" s="1217"/>
      <c r="R14" s="1217"/>
      <c r="S14" s="1217"/>
      <c r="T14" s="1218"/>
      <c r="U14" s="1226" t="s">
        <v>340</v>
      </c>
      <c r="V14" s="1212" t="s">
        <v>274</v>
      </c>
      <c r="W14" s="1151"/>
    </row>
    <row r="15" spans="1:34" s="522" customFormat="1" ht="14.25" customHeight="1">
      <c r="A15" s="584"/>
      <c r="B15" s="584"/>
      <c r="C15" s="584"/>
      <c r="D15" s="584"/>
      <c r="E15" s="584"/>
      <c r="F15" s="584"/>
      <c r="G15" s="590"/>
      <c r="H15" s="590"/>
      <c r="I15" s="530"/>
      <c r="J15" s="528"/>
      <c r="K15" s="528"/>
      <c r="L15" s="1215"/>
      <c r="M15" s="1215"/>
      <c r="N15" s="520"/>
      <c r="O15" s="1221" t="s">
        <v>770</v>
      </c>
      <c r="P15" s="1219" t="s">
        <v>270</v>
      </c>
      <c r="Q15" s="1220"/>
      <c r="R15" s="1224" t="s">
        <v>653</v>
      </c>
      <c r="S15" s="1224"/>
      <c r="T15" s="1225"/>
      <c r="U15" s="1227"/>
      <c r="V15" s="1213"/>
      <c r="W15" s="1151"/>
      <c r="X15" s="584"/>
      <c r="Y15" s="584"/>
      <c r="Z15" s="584"/>
      <c r="AA15" s="584"/>
      <c r="AB15" s="584"/>
      <c r="AC15" s="584"/>
      <c r="AD15" s="584"/>
      <c r="AE15" s="584"/>
      <c r="AF15" s="584"/>
      <c r="AG15" s="584"/>
      <c r="AH15" s="584"/>
    </row>
    <row r="16" spans="1:34" ht="33.75">
      <c r="J16" s="481"/>
      <c r="K16" s="481"/>
      <c r="L16" s="1215"/>
      <c r="M16" s="1215"/>
      <c r="N16" s="519"/>
      <c r="O16" s="1222"/>
      <c r="P16" s="534" t="s">
        <v>763</v>
      </c>
      <c r="Q16" s="534" t="s">
        <v>764</v>
      </c>
      <c r="R16" s="535" t="s">
        <v>273</v>
      </c>
      <c r="S16" s="1210" t="s">
        <v>272</v>
      </c>
      <c r="T16" s="1211"/>
      <c r="U16" s="1228"/>
      <c r="V16" s="1214"/>
      <c r="W16" s="1151"/>
    </row>
    <row r="17" spans="1:35">
      <c r="J17" s="481"/>
      <c r="K17" s="489">
        <v>1</v>
      </c>
      <c r="L17" s="524" t="s">
        <v>92</v>
      </c>
      <c r="M17" s="524" t="s">
        <v>48</v>
      </c>
      <c r="N17" s="495" t="s">
        <v>48</v>
      </c>
      <c r="O17" s="487">
        <f ca="1">OFFSET(O17,0,-1)+1</f>
        <v>3</v>
      </c>
      <c r="P17" s="487">
        <f ca="1">OFFSET(P17,0,-1)+1</f>
        <v>4</v>
      </c>
      <c r="Q17" s="487">
        <f ca="1">OFFSET(Q17,0,-1)+1</f>
        <v>5</v>
      </c>
      <c r="R17" s="487">
        <f ca="1">OFFSET(R17,0,-1)+1</f>
        <v>6</v>
      </c>
      <c r="S17" s="1233">
        <f ca="1">OFFSET(S17,0,-1)+1</f>
        <v>7</v>
      </c>
      <c r="T17" s="1233"/>
      <c r="U17" s="487">
        <f ca="1">OFFSET(U17,0,-2)+1</f>
        <v>8</v>
      </c>
      <c r="V17" s="650">
        <f ca="1">OFFSET(V17,0,-1)</f>
        <v>8</v>
      </c>
      <c r="W17" s="487">
        <f ca="1">OFFSET(W17,0,-1)+1</f>
        <v>9</v>
      </c>
    </row>
    <row r="18" spans="1:35" ht="22.5">
      <c r="A18" s="1234">
        <v>1</v>
      </c>
      <c r="B18" s="957"/>
      <c r="C18" s="957"/>
      <c r="D18" s="957"/>
      <c r="E18" s="958"/>
      <c r="F18" s="959"/>
      <c r="G18" s="959"/>
      <c r="H18" s="959"/>
      <c r="I18" s="960"/>
      <c r="J18" s="955"/>
      <c r="K18" s="962"/>
      <c r="L18" s="592">
        <f>mergeValue(A18)</f>
        <v>1</v>
      </c>
      <c r="M18" s="640" t="s">
        <v>20</v>
      </c>
      <c r="N18" s="579"/>
      <c r="O18" s="1246"/>
      <c r="P18" s="1246"/>
      <c r="Q18" s="1246"/>
      <c r="R18" s="1246"/>
      <c r="S18" s="1246"/>
      <c r="T18" s="1246"/>
      <c r="U18" s="1246"/>
      <c r="V18" s="1246"/>
      <c r="W18" s="629" t="s">
        <v>657</v>
      </c>
    </row>
    <row r="19" spans="1:35" ht="22.5">
      <c r="A19" s="1234"/>
      <c r="B19" s="1234">
        <v>1</v>
      </c>
      <c r="C19" s="957"/>
      <c r="D19" s="957"/>
      <c r="E19" s="959"/>
      <c r="F19" s="959"/>
      <c r="G19" s="959"/>
      <c r="H19" s="959"/>
      <c r="I19" s="954"/>
      <c r="J19" s="953"/>
      <c r="K19" s="956"/>
      <c r="L19" s="592" t="str">
        <f>mergeValue(A19) &amp;"."&amp; mergeValue(B19)</f>
        <v>1.1</v>
      </c>
      <c r="M19" s="545" t="s">
        <v>16</v>
      </c>
      <c r="N19" s="579"/>
      <c r="O19" s="1246"/>
      <c r="P19" s="1246"/>
      <c r="Q19" s="1246"/>
      <c r="R19" s="1246"/>
      <c r="S19" s="1246"/>
      <c r="T19" s="1246"/>
      <c r="U19" s="1246"/>
      <c r="V19" s="1246"/>
      <c r="W19" s="629" t="s">
        <v>476</v>
      </c>
    </row>
    <row r="20" spans="1:35" ht="22.5">
      <c r="A20" s="1234"/>
      <c r="B20" s="1234"/>
      <c r="C20" s="1234">
        <v>1</v>
      </c>
      <c r="D20" s="957"/>
      <c r="E20" s="959"/>
      <c r="F20" s="959"/>
      <c r="G20" s="959"/>
      <c r="H20" s="959"/>
      <c r="I20" s="961"/>
      <c r="J20" s="953"/>
      <c r="K20" s="956"/>
      <c r="L20" s="592" t="str">
        <f>mergeValue(A20) &amp;"."&amp; mergeValue(B20)&amp;"."&amp; mergeValue(C20)</f>
        <v>1.1.1</v>
      </c>
      <c r="M20" s="546" t="s">
        <v>7</v>
      </c>
      <c r="N20" s="579"/>
      <c r="O20" s="1246"/>
      <c r="P20" s="1246"/>
      <c r="Q20" s="1246"/>
      <c r="R20" s="1246"/>
      <c r="S20" s="1246"/>
      <c r="T20" s="1246"/>
      <c r="U20" s="1246"/>
      <c r="V20" s="1246"/>
      <c r="W20" s="629" t="s">
        <v>632</v>
      </c>
    </row>
    <row r="21" spans="1:35" ht="22.5">
      <c r="A21" s="1234"/>
      <c r="B21" s="1234"/>
      <c r="C21" s="1234"/>
      <c r="D21" s="1234">
        <v>1</v>
      </c>
      <c r="E21" s="959"/>
      <c r="F21" s="959"/>
      <c r="G21" s="959"/>
      <c r="H21" s="959"/>
      <c r="I21" s="961"/>
      <c r="J21" s="953"/>
      <c r="K21" s="956"/>
      <c r="L21" s="592" t="str">
        <f>mergeValue(A21) &amp;"."&amp; mergeValue(B21)&amp;"."&amp; mergeValue(C21)&amp;"."&amp; mergeValue(D21)</f>
        <v>1.1.1.1</v>
      </c>
      <c r="M21" s="547" t="s">
        <v>22</v>
      </c>
      <c r="N21" s="579"/>
      <c r="O21" s="1246"/>
      <c r="P21" s="1246"/>
      <c r="Q21" s="1246"/>
      <c r="R21" s="1246"/>
      <c r="S21" s="1246"/>
      <c r="T21" s="1246"/>
      <c r="U21" s="1246"/>
      <c r="V21" s="1246"/>
      <c r="W21" s="629" t="s">
        <v>633</v>
      </c>
    </row>
    <row r="22" spans="1:35" ht="11.25" hidden="1" customHeight="1">
      <c r="A22" s="1234"/>
      <c r="B22" s="1234"/>
      <c r="C22" s="1234"/>
      <c r="D22" s="1234"/>
      <c r="E22" s="1234">
        <v>1</v>
      </c>
      <c r="F22" s="959"/>
      <c r="G22" s="959"/>
      <c r="H22" s="957">
        <v>1</v>
      </c>
      <c r="I22" s="1234">
        <v>1</v>
      </c>
      <c r="J22" s="959"/>
      <c r="K22" s="964"/>
      <c r="L22" s="592"/>
      <c r="M22" s="553"/>
      <c r="N22" s="580"/>
      <c r="O22" s="630"/>
      <c r="P22" s="630"/>
      <c r="Q22" s="630"/>
      <c r="R22" s="630"/>
      <c r="S22" s="630"/>
      <c r="T22" s="630"/>
      <c r="U22" s="630"/>
      <c r="V22" s="507"/>
      <c r="W22" s="558"/>
    </row>
    <row r="23" spans="1:35" ht="90">
      <c r="A23" s="1234"/>
      <c r="B23" s="1234"/>
      <c r="C23" s="1234"/>
      <c r="D23" s="1234"/>
      <c r="E23" s="1234"/>
      <c r="F23" s="1234">
        <v>1</v>
      </c>
      <c r="G23" s="957"/>
      <c r="H23" s="957"/>
      <c r="I23" s="1234"/>
      <c r="J23" s="1234">
        <v>1</v>
      </c>
      <c r="K23" s="965"/>
      <c r="L23" s="592" t="str">
        <f>mergeValue(A23) &amp;"."&amp; mergeValue(B23)&amp;"."&amp; mergeValue(C23)&amp;"."&amp; mergeValue(D23)&amp;"."&amp;  mergeValue(F23)</f>
        <v>1.1.1.1.1</v>
      </c>
      <c r="M23" s="554" t="s">
        <v>10</v>
      </c>
      <c r="N23" s="580"/>
      <c r="O23" s="1236"/>
      <c r="P23" s="1236"/>
      <c r="Q23" s="1236"/>
      <c r="R23" s="1236"/>
      <c r="S23" s="1236"/>
      <c r="T23" s="1236"/>
      <c r="U23" s="1236"/>
      <c r="V23" s="1236"/>
      <c r="W23" s="629" t="s">
        <v>634</v>
      </c>
      <c r="Y23" s="503" t="str">
        <f>strCheckUnique(Z23:Z26)</f>
        <v/>
      </c>
      <c r="AA23" s="503"/>
    </row>
    <row r="24" spans="1:35" ht="189" customHeight="1">
      <c r="A24" s="1234"/>
      <c r="B24" s="1234"/>
      <c r="C24" s="1234"/>
      <c r="D24" s="1234"/>
      <c r="E24" s="1234"/>
      <c r="F24" s="1234"/>
      <c r="G24" s="957">
        <v>1</v>
      </c>
      <c r="H24" s="957"/>
      <c r="I24" s="1234"/>
      <c r="J24" s="1234"/>
      <c r="K24" s="965">
        <v>1</v>
      </c>
      <c r="L24" s="592" t="str">
        <f>mergeValue(A24) &amp;"."&amp; mergeValue(B24)&amp;"."&amp; mergeValue(C24)&amp;"."&amp; mergeValue(D24)&amp;"."&amp; mergeValue(F24)&amp;"."&amp; mergeValue(G24)</f>
        <v>1.1.1.1.1.1</v>
      </c>
      <c r="M24" s="1064"/>
      <c r="N24" s="585"/>
      <c r="O24" s="561"/>
      <c r="P24" s="561"/>
      <c r="Q24" s="1089"/>
      <c r="R24" s="1244"/>
      <c r="S24" s="1230" t="s">
        <v>83</v>
      </c>
      <c r="T24" s="1244"/>
      <c r="U24" s="1230" t="s">
        <v>84</v>
      </c>
      <c r="V24" s="577"/>
      <c r="W24" s="1205" t="s">
        <v>658</v>
      </c>
      <c r="X24" s="499" t="str">
        <f>strCheckDate(O25:V25)</f>
        <v/>
      </c>
      <c r="Y24" s="503"/>
      <c r="Z24" s="503" t="str">
        <f>IF(M24="","",M24 )</f>
        <v/>
      </c>
      <c r="AA24" s="503"/>
      <c r="AB24" s="503"/>
      <c r="AC24" s="503"/>
    </row>
    <row r="25" spans="1:35" ht="11.25" hidden="1">
      <c r="A25" s="1234"/>
      <c r="B25" s="1234"/>
      <c r="C25" s="1234"/>
      <c r="D25" s="1234"/>
      <c r="E25" s="1234"/>
      <c r="F25" s="1234"/>
      <c r="G25" s="957"/>
      <c r="H25" s="957"/>
      <c r="I25" s="1234"/>
      <c r="J25" s="1234"/>
      <c r="K25" s="965"/>
      <c r="L25" s="599"/>
      <c r="M25" s="645"/>
      <c r="N25" s="585"/>
      <c r="O25" s="561"/>
      <c r="P25" s="561"/>
      <c r="Q25" s="583" t="str">
        <f>R24 &amp; "-" &amp; T24</f>
        <v>-</v>
      </c>
      <c r="R25" s="1229"/>
      <c r="S25" s="1230"/>
      <c r="T25" s="1229"/>
      <c r="U25" s="1230"/>
      <c r="V25" s="577"/>
      <c r="W25" s="1206"/>
    </row>
    <row r="26" spans="1:35" s="475" customFormat="1" ht="15" customHeight="1">
      <c r="A26" s="1234"/>
      <c r="B26" s="1234"/>
      <c r="C26" s="1234"/>
      <c r="D26" s="1234"/>
      <c r="E26" s="1234"/>
      <c r="F26" s="1234"/>
      <c r="G26" s="959"/>
      <c r="H26" s="957"/>
      <c r="I26" s="1234"/>
      <c r="J26" s="1234"/>
      <c r="K26" s="964"/>
      <c r="L26" s="537"/>
      <c r="M26" s="555" t="s">
        <v>25</v>
      </c>
      <c r="N26" s="550"/>
      <c r="O26" s="544"/>
      <c r="P26" s="544"/>
      <c r="Q26" s="544"/>
      <c r="R26" s="572"/>
      <c r="S26" s="563"/>
      <c r="T26" s="562"/>
      <c r="U26" s="550"/>
      <c r="V26" s="559"/>
      <c r="W26" s="1207"/>
      <c r="X26" s="500"/>
      <c r="Y26" s="500"/>
      <c r="Z26" s="500"/>
      <c r="AA26" s="500"/>
      <c r="AB26" s="500"/>
      <c r="AC26" s="500"/>
      <c r="AD26" s="500"/>
      <c r="AE26" s="500"/>
      <c r="AF26" s="500"/>
      <c r="AG26" s="500"/>
      <c r="AH26" s="500"/>
    </row>
    <row r="27" spans="1:35" s="475" customFormat="1" ht="15" customHeight="1">
      <c r="A27" s="1234"/>
      <c r="B27" s="1234"/>
      <c r="C27" s="1234"/>
      <c r="D27" s="1234"/>
      <c r="E27" s="1234"/>
      <c r="F27" s="959"/>
      <c r="G27" s="959"/>
      <c r="H27" s="957"/>
      <c r="I27" s="1234"/>
      <c r="J27" s="959"/>
      <c r="K27" s="964"/>
      <c r="L27" s="537"/>
      <c r="M27" s="550" t="s">
        <v>11</v>
      </c>
      <c r="N27" s="549"/>
      <c r="O27" s="544"/>
      <c r="P27" s="544"/>
      <c r="Q27" s="544"/>
      <c r="R27" s="572"/>
      <c r="S27" s="563"/>
      <c r="T27" s="562"/>
      <c r="U27" s="549"/>
      <c r="V27" s="563"/>
      <c r="W27" s="559"/>
      <c r="X27" s="500"/>
      <c r="Y27" s="500"/>
      <c r="Z27" s="500"/>
      <c r="AA27" s="500"/>
      <c r="AB27" s="500"/>
      <c r="AC27" s="500"/>
      <c r="AD27" s="500"/>
      <c r="AE27" s="500"/>
      <c r="AF27" s="500"/>
      <c r="AG27" s="500"/>
      <c r="AH27" s="500"/>
    </row>
    <row r="28" spans="1:35" s="475" customFormat="1" ht="15" hidden="1" customHeight="1">
      <c r="A28" s="1234"/>
      <c r="B28" s="1234"/>
      <c r="C28" s="1234"/>
      <c r="D28" s="1234"/>
      <c r="E28" s="963"/>
      <c r="F28" s="959"/>
      <c r="G28" s="959"/>
      <c r="H28" s="959"/>
      <c r="I28" s="955"/>
      <c r="J28" s="952"/>
      <c r="K28" s="962"/>
      <c r="L28" s="537"/>
      <c r="M28" s="550"/>
      <c r="N28" s="550"/>
      <c r="O28" s="550"/>
      <c r="P28" s="550"/>
      <c r="Q28" s="550"/>
      <c r="R28" s="550"/>
      <c r="S28" s="550"/>
      <c r="T28" s="550"/>
      <c r="U28" s="550"/>
      <c r="V28" s="563"/>
      <c r="W28" s="559"/>
      <c r="X28" s="500"/>
      <c r="Y28" s="500"/>
      <c r="Z28" s="500"/>
      <c r="AA28" s="500"/>
      <c r="AB28" s="500"/>
      <c r="AC28" s="500"/>
      <c r="AD28" s="500"/>
      <c r="AE28" s="500"/>
      <c r="AF28" s="500"/>
      <c r="AG28" s="500"/>
      <c r="AH28" s="500"/>
      <c r="AI28" s="500"/>
    </row>
    <row r="29" spans="1:35" s="475" customFormat="1" ht="15" customHeight="1">
      <c r="A29" s="1234"/>
      <c r="B29" s="1234"/>
      <c r="C29" s="1234"/>
      <c r="D29" s="963"/>
      <c r="E29" s="963"/>
      <c r="F29" s="959"/>
      <c r="G29" s="959"/>
      <c r="H29" s="959"/>
      <c r="I29" s="955"/>
      <c r="J29" s="952"/>
      <c r="K29" s="962"/>
      <c r="L29" s="537"/>
      <c r="M29" s="549" t="s">
        <v>17</v>
      </c>
      <c r="N29" s="548"/>
      <c r="O29" s="544"/>
      <c r="P29" s="544"/>
      <c r="Q29" s="544"/>
      <c r="R29" s="572"/>
      <c r="S29" s="563"/>
      <c r="T29" s="562"/>
      <c r="U29" s="548"/>
      <c r="V29" s="563"/>
      <c r="W29" s="559"/>
      <c r="X29" s="500"/>
      <c r="Y29" s="500"/>
      <c r="Z29" s="500"/>
      <c r="AA29" s="500"/>
      <c r="AB29" s="500"/>
      <c r="AC29" s="500"/>
      <c r="AD29" s="500"/>
      <c r="AE29" s="500"/>
      <c r="AF29" s="500"/>
      <c r="AG29" s="500"/>
      <c r="AH29" s="500"/>
    </row>
    <row r="30" spans="1:35" s="475" customFormat="1" ht="15" customHeight="1">
      <c r="A30" s="1234"/>
      <c r="B30" s="1234"/>
      <c r="C30" s="963"/>
      <c r="D30" s="963"/>
      <c r="E30" s="963"/>
      <c r="F30" s="963"/>
      <c r="G30" s="968"/>
      <c r="H30" s="955"/>
      <c r="I30" s="966"/>
      <c r="J30" s="952"/>
      <c r="K30" s="967"/>
      <c r="L30" s="537"/>
      <c r="M30" s="548" t="s">
        <v>18</v>
      </c>
      <c r="N30" s="548"/>
      <c r="O30" s="544"/>
      <c r="P30" s="544"/>
      <c r="Q30" s="544"/>
      <c r="R30" s="572"/>
      <c r="S30" s="563"/>
      <c r="T30" s="562"/>
      <c r="U30" s="548"/>
      <c r="V30" s="563"/>
      <c r="W30" s="559"/>
      <c r="X30" s="500"/>
      <c r="Y30" s="500"/>
      <c r="Z30" s="500"/>
      <c r="AA30" s="500"/>
      <c r="AB30" s="500"/>
      <c r="AC30" s="500"/>
      <c r="AD30" s="500"/>
      <c r="AE30" s="500"/>
      <c r="AF30" s="500"/>
      <c r="AG30" s="500"/>
      <c r="AH30" s="500"/>
    </row>
    <row r="31" spans="1:35" s="475" customFormat="1" ht="15" customHeight="1">
      <c r="A31" s="1234"/>
      <c r="B31" s="963"/>
      <c r="C31" s="963"/>
      <c r="D31" s="963"/>
      <c r="E31" s="963"/>
      <c r="F31" s="963"/>
      <c r="G31" s="968"/>
      <c r="H31" s="955"/>
      <c r="I31" s="955"/>
      <c r="J31" s="952"/>
      <c r="K31" s="962"/>
      <c r="L31" s="537"/>
      <c r="M31" s="557" t="s">
        <v>19</v>
      </c>
      <c r="N31" s="548"/>
      <c r="O31" s="544"/>
      <c r="P31" s="544"/>
      <c r="Q31" s="544"/>
      <c r="R31" s="572"/>
      <c r="S31" s="563"/>
      <c r="T31" s="562"/>
      <c r="U31" s="548"/>
      <c r="V31" s="563"/>
      <c r="W31" s="559"/>
      <c r="X31" s="500"/>
      <c r="Y31" s="500"/>
      <c r="Z31" s="500"/>
      <c r="AA31" s="500"/>
      <c r="AB31" s="500"/>
      <c r="AC31" s="500"/>
      <c r="AD31" s="500"/>
      <c r="AE31" s="500"/>
      <c r="AF31" s="500"/>
      <c r="AG31" s="500"/>
      <c r="AH31" s="500"/>
    </row>
    <row r="32" spans="1:35" s="475" customFormat="1" ht="15" customHeight="1">
      <c r="A32" s="951"/>
      <c r="B32" s="951"/>
      <c r="C32" s="951"/>
      <c r="D32" s="951"/>
      <c r="E32" s="951"/>
      <c r="F32" s="951"/>
      <c r="G32" s="951"/>
      <c r="H32" s="951"/>
      <c r="I32" s="951"/>
      <c r="J32" s="951"/>
      <c r="K32" s="951"/>
      <c r="L32" s="537"/>
      <c r="M32" s="564" t="s">
        <v>308</v>
      </c>
      <c r="N32" s="548"/>
      <c r="O32" s="544"/>
      <c r="P32" s="544"/>
      <c r="Q32" s="544"/>
      <c r="R32" s="572"/>
      <c r="S32" s="563"/>
      <c r="T32" s="562"/>
      <c r="U32" s="548"/>
      <c r="V32" s="563"/>
      <c r="W32" s="559"/>
      <c r="X32" s="500"/>
      <c r="Y32" s="500"/>
      <c r="Z32" s="500"/>
      <c r="AA32" s="500"/>
      <c r="AB32" s="500"/>
      <c r="AC32" s="500"/>
      <c r="AD32" s="500"/>
      <c r="AE32" s="500"/>
      <c r="AF32" s="500"/>
      <c r="AG32" s="500"/>
      <c r="AH32" s="500"/>
    </row>
    <row r="33" spans="12:23" ht="3" customHeight="1">
      <c r="L33" s="485"/>
      <c r="M33" s="485"/>
      <c r="N33" s="485"/>
      <c r="O33" s="485"/>
      <c r="P33" s="485"/>
      <c r="Q33" s="485"/>
      <c r="R33" s="485"/>
      <c r="S33" s="485"/>
      <c r="T33" s="485"/>
      <c r="U33" s="485"/>
    </row>
    <row r="34" spans="12:23" ht="141.75" customHeight="1">
      <c r="L34" s="1">
        <v>1</v>
      </c>
      <c r="M34" s="1198" t="s">
        <v>659</v>
      </c>
      <c r="N34" s="1198"/>
      <c r="O34" s="1198"/>
      <c r="P34" s="1198"/>
      <c r="Q34" s="1198"/>
      <c r="R34" s="1198"/>
      <c r="S34" s="1198"/>
      <c r="T34" s="1198"/>
      <c r="U34" s="1198"/>
      <c r="V34" s="1198"/>
      <c r="W34" s="1198"/>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67</v>
      </c>
    </row>
    <row r="2" spans="1:20" ht="22.5">
      <c r="F2" s="1199" t="s">
        <v>490</v>
      </c>
      <c r="G2" s="1200"/>
      <c r="H2" s="1201"/>
      <c r="I2" s="434"/>
    </row>
    <row r="3" spans="1:20" ht="3" customHeight="1"/>
    <row r="4" spans="1:20" s="190" customFormat="1" ht="11.25">
      <c r="A4" s="214"/>
      <c r="B4" s="214"/>
      <c r="C4" s="214"/>
      <c r="D4" s="214"/>
      <c r="F4" s="1151" t="s">
        <v>453</v>
      </c>
      <c r="G4" s="1151"/>
      <c r="H4" s="1151"/>
      <c r="I4" s="1202" t="s">
        <v>454</v>
      </c>
      <c r="J4" s="214"/>
      <c r="K4" s="214"/>
      <c r="L4" s="214"/>
      <c r="M4" s="214"/>
      <c r="N4" s="214"/>
      <c r="O4" s="214"/>
      <c r="P4" s="214"/>
      <c r="Q4" s="214"/>
      <c r="R4" s="214"/>
      <c r="S4" s="214"/>
      <c r="T4" s="214"/>
    </row>
    <row r="5" spans="1:20" s="190" customFormat="1" ht="11.25" customHeight="1">
      <c r="A5" s="214"/>
      <c r="B5" s="214"/>
      <c r="C5" s="214"/>
      <c r="D5" s="214"/>
      <c r="F5" s="318" t="s">
        <v>91</v>
      </c>
      <c r="G5" s="335" t="s">
        <v>456</v>
      </c>
      <c r="H5" s="317" t="s">
        <v>441</v>
      </c>
      <c r="I5" s="1202"/>
      <c r="J5" s="214"/>
      <c r="K5" s="214"/>
      <c r="L5" s="214"/>
      <c r="M5" s="214"/>
      <c r="N5" s="214"/>
      <c r="O5" s="214"/>
      <c r="P5" s="214"/>
      <c r="Q5" s="214"/>
      <c r="R5" s="214"/>
      <c r="S5" s="214"/>
      <c r="T5" s="214"/>
    </row>
    <row r="6" spans="1:20" s="190" customFormat="1" ht="12" customHeight="1">
      <c r="A6" s="214"/>
      <c r="B6" s="214"/>
      <c r="C6" s="214"/>
      <c r="D6" s="214"/>
      <c r="F6" s="319" t="s">
        <v>92</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491</v>
      </c>
      <c r="H7" s="316" t="str">
        <f>IF(dateCh="","",dateCh)</f>
        <v>24.12.2020</v>
      </c>
      <c r="I7" s="196" t="s">
        <v>492</v>
      </c>
      <c r="J7" s="332"/>
      <c r="K7" s="214"/>
      <c r="L7" s="214"/>
      <c r="M7" s="214"/>
      <c r="N7" s="214"/>
      <c r="O7" s="214"/>
      <c r="P7" s="214"/>
      <c r="Q7" s="214"/>
      <c r="R7" s="214"/>
      <c r="S7" s="214"/>
      <c r="T7" s="214"/>
    </row>
    <row r="8" spans="1:20" s="190" customFormat="1" ht="45">
      <c r="A8" s="1203">
        <v>1</v>
      </c>
      <c r="B8" s="214"/>
      <c r="C8" s="214"/>
      <c r="D8" s="214"/>
      <c r="F8" s="333" t="str">
        <f>"2." &amp;mergeValue(A8)</f>
        <v>2.1</v>
      </c>
      <c r="G8" s="415" t="s">
        <v>493</v>
      </c>
      <c r="H8" s="316" t="str">
        <f>IF('Перечень тарифов'!R21="","наименование отсутствует","" &amp; 'Перечень тарифов'!R21 &amp; "")</f>
        <v>наименование отсутствует</v>
      </c>
      <c r="I8" s="196" t="s">
        <v>589</v>
      </c>
      <c r="J8" s="332"/>
      <c r="K8" s="214"/>
      <c r="L8" s="214"/>
      <c r="M8" s="214"/>
      <c r="N8" s="214"/>
      <c r="O8" s="214"/>
      <c r="P8" s="214"/>
      <c r="Q8" s="214"/>
      <c r="R8" s="214"/>
      <c r="S8" s="214"/>
      <c r="T8" s="214"/>
    </row>
    <row r="9" spans="1:20" s="190" customFormat="1" ht="22.5">
      <c r="A9" s="1203"/>
      <c r="B9" s="214"/>
      <c r="C9" s="214"/>
      <c r="D9" s="214"/>
      <c r="F9" s="333" t="str">
        <f>"3." &amp;mergeValue(A9)</f>
        <v>3.1</v>
      </c>
      <c r="G9" s="415" t="s">
        <v>494</v>
      </c>
      <c r="H9" s="316" t="str">
        <f>IF('Перечень тарифов'!F21="","наименование отсутствует","" &amp; 'Перечень тарифов'!F21 &amp; "")</f>
        <v>Передача. Тепловая энергия; Передача. Теплоноситель</v>
      </c>
      <c r="I9" s="196" t="s">
        <v>587</v>
      </c>
      <c r="J9" s="332"/>
      <c r="K9" s="214"/>
      <c r="L9" s="214"/>
      <c r="M9" s="214"/>
      <c r="N9" s="214"/>
      <c r="O9" s="214"/>
      <c r="P9" s="214"/>
      <c r="Q9" s="214"/>
      <c r="R9" s="214"/>
      <c r="S9" s="214"/>
      <c r="T9" s="214"/>
    </row>
    <row r="10" spans="1:20" s="190" customFormat="1" ht="22.5">
      <c r="A10" s="1203"/>
      <c r="B10" s="214"/>
      <c r="C10" s="214"/>
      <c r="D10" s="214"/>
      <c r="F10" s="333" t="str">
        <f>"4."&amp;mergeValue(A10)</f>
        <v>4.1</v>
      </c>
      <c r="G10" s="415" t="s">
        <v>495</v>
      </c>
      <c r="H10" s="317" t="s">
        <v>457</v>
      </c>
      <c r="I10" s="196"/>
      <c r="J10" s="332"/>
      <c r="K10" s="214"/>
      <c r="L10" s="214"/>
      <c r="M10" s="214"/>
      <c r="N10" s="214"/>
      <c r="O10" s="214"/>
      <c r="P10" s="214"/>
      <c r="Q10" s="214"/>
      <c r="R10" s="214"/>
      <c r="S10" s="214"/>
      <c r="T10" s="214"/>
    </row>
    <row r="11" spans="1:20" s="190" customFormat="1" ht="18.75">
      <c r="A11" s="1203"/>
      <c r="B11" s="1203">
        <v>1</v>
      </c>
      <c r="C11" s="342"/>
      <c r="D11" s="342"/>
      <c r="F11" s="333" t="str">
        <f>"4."&amp;mergeValue(A11) &amp;"."&amp;mergeValue(B11)</f>
        <v>4.1.1</v>
      </c>
      <c r="G11" s="323" t="s">
        <v>591</v>
      </c>
      <c r="H11" s="316" t="str">
        <f>IF(region_name="","",region_name)</f>
        <v>Ростовская область</v>
      </c>
      <c r="I11" s="196" t="s">
        <v>498</v>
      </c>
      <c r="J11" s="332"/>
      <c r="K11" s="214"/>
      <c r="L11" s="214"/>
      <c r="M11" s="214"/>
      <c r="N11" s="214"/>
      <c r="O11" s="214"/>
      <c r="P11" s="214"/>
      <c r="Q11" s="214"/>
      <c r="R11" s="214"/>
      <c r="S11" s="214"/>
      <c r="T11" s="214"/>
    </row>
    <row r="12" spans="1:20" s="190" customFormat="1" ht="22.5">
      <c r="A12" s="1203"/>
      <c r="B12" s="1203"/>
      <c r="C12" s="1203">
        <v>1</v>
      </c>
      <c r="D12" s="342"/>
      <c r="F12" s="333" t="str">
        <f>"4."&amp;mergeValue(A12) &amp;"."&amp;mergeValue(B12)&amp;"."&amp;mergeValue(C12)</f>
        <v>4.1.1.1</v>
      </c>
      <c r="G12" s="339" t="s">
        <v>496</v>
      </c>
      <c r="H12" s="316" t="str">
        <f>IF(Территории!H13="","","" &amp; Территории!H13 &amp; "")</f>
        <v>Город Волгодонск</v>
      </c>
      <c r="I12" s="196" t="s">
        <v>499</v>
      </c>
      <c r="J12" s="332"/>
      <c r="K12" s="214"/>
      <c r="L12" s="214"/>
      <c r="M12" s="214"/>
      <c r="N12" s="214"/>
      <c r="O12" s="214"/>
      <c r="P12" s="214"/>
      <c r="Q12" s="214"/>
      <c r="R12" s="214"/>
      <c r="S12" s="214"/>
      <c r="T12" s="214"/>
    </row>
    <row r="13" spans="1:20" s="190" customFormat="1" ht="56.25">
      <c r="A13" s="1203"/>
      <c r="B13" s="1203"/>
      <c r="C13" s="1203"/>
      <c r="D13" s="342">
        <v>1</v>
      </c>
      <c r="F13" s="333" t="str">
        <f>"4."&amp;mergeValue(A13) &amp;"."&amp;mergeValue(B13)&amp;"."&amp;mergeValue(C13)&amp;"."&amp;mergeValue(D13)</f>
        <v>4.1.1.1.1</v>
      </c>
      <c r="G13" s="418" t="s">
        <v>497</v>
      </c>
      <c r="H13" s="316" t="str">
        <f>IF(Территории!R14="","","" &amp; Территории!R14 &amp; "")</f>
        <v>Город Волгодонск (60712000)</v>
      </c>
      <c r="I13" s="1101" t="s">
        <v>590</v>
      </c>
      <c r="J13" s="332"/>
      <c r="K13" s="214"/>
      <c r="L13" s="214"/>
      <c r="M13" s="214"/>
      <c r="N13" s="214"/>
      <c r="O13" s="214"/>
      <c r="P13" s="214"/>
      <c r="Q13" s="214"/>
      <c r="R13" s="214"/>
      <c r="S13" s="214"/>
      <c r="T13" s="214"/>
    </row>
    <row r="14" spans="1:20" s="325" customFormat="1" ht="3" customHeight="1">
      <c r="A14" s="326"/>
      <c r="B14" s="326"/>
      <c r="C14" s="326"/>
      <c r="D14" s="326"/>
      <c r="F14" s="343"/>
      <c r="G14" s="344"/>
      <c r="H14" s="345"/>
      <c r="I14" s="346"/>
      <c r="J14" s="326"/>
      <c r="K14" s="326"/>
      <c r="L14" s="326"/>
      <c r="M14" s="326"/>
      <c r="N14" s="326"/>
      <c r="O14" s="326"/>
      <c r="P14" s="326"/>
      <c r="Q14" s="326"/>
      <c r="R14" s="326"/>
      <c r="S14" s="326"/>
      <c r="T14" s="326"/>
    </row>
    <row r="15" spans="1:20" s="325" customFormat="1" ht="15" customHeight="1">
      <c r="A15" s="326"/>
      <c r="B15" s="326"/>
      <c r="C15" s="326"/>
      <c r="D15" s="326"/>
      <c r="F15" s="324"/>
      <c r="G15" s="1198" t="s">
        <v>592</v>
      </c>
      <c r="H15" s="1198"/>
      <c r="I15" s="226"/>
      <c r="J15" s="326"/>
      <c r="K15" s="326"/>
      <c r="L15" s="326"/>
      <c r="M15" s="326"/>
      <c r="N15" s="326"/>
      <c r="O15" s="326"/>
      <c r="P15" s="326"/>
      <c r="Q15" s="326"/>
      <c r="R15" s="326"/>
      <c r="S15" s="326"/>
      <c r="T15" s="326"/>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DM31"/>
  <sheetViews>
    <sheetView showGridLines="0" topLeftCell="BK10" zoomScaleNormal="100" workbookViewId="0">
      <selection activeCell="CT28" sqref="CT28"/>
    </sheetView>
  </sheetViews>
  <sheetFormatPr defaultColWidth="10.5703125" defaultRowHeight="14.25"/>
  <cols>
    <col min="1" max="6" width="10.5703125" style="499" hidden="1" customWidth="1"/>
    <col min="7" max="8" width="11.140625" style="505"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8.140625" style="476" customWidth="1"/>
    <col min="16" max="16" width="11" style="476" customWidth="1"/>
    <col min="17" max="21" width="23.7109375" style="476" hidden="1" customWidth="1"/>
    <col min="22" max="22" width="1.7109375" style="476" hidden="1" customWidth="1"/>
    <col min="23" max="23" width="11.28515625" style="476" customWidth="1"/>
    <col min="24" max="24" width="3.7109375" style="476" hidden="1" customWidth="1"/>
    <col min="25" max="25" width="10.5703125" style="476" customWidth="1"/>
    <col min="26" max="26" width="9.28515625" style="476" customWidth="1"/>
    <col min="27" max="27" width="8.42578125" style="1056" customWidth="1"/>
    <col min="28" max="28" width="11" style="1056" customWidth="1"/>
    <col min="29" max="33" width="23.7109375" style="1056" hidden="1" customWidth="1"/>
    <col min="34" max="34" width="1.7109375" style="1056" hidden="1" customWidth="1"/>
    <col min="35" max="35" width="10.28515625" style="1056" customWidth="1"/>
    <col min="36" max="36" width="0.28515625" style="1056" hidden="1" customWidth="1"/>
    <col min="37" max="37" width="10.5703125" style="1056" customWidth="1"/>
    <col min="38" max="38" width="8.5703125" style="1056" customWidth="1"/>
    <col min="39" max="39" width="8.140625" style="1056" customWidth="1"/>
    <col min="40" max="40" width="11" style="1056" customWidth="1"/>
    <col min="41" max="45" width="23.7109375" style="1056" hidden="1" customWidth="1"/>
    <col min="46" max="46" width="1.7109375" style="1056" hidden="1" customWidth="1"/>
    <col min="47" max="47" width="11.7109375" style="1056" customWidth="1"/>
    <col min="48" max="48" width="3.7109375" style="1056" hidden="1" customWidth="1"/>
    <col min="49" max="49" width="10.5703125" style="1056" customWidth="1"/>
    <col min="50" max="50" width="8.5703125" style="1056" customWidth="1"/>
    <col min="51" max="51" width="8.140625" style="1056" customWidth="1"/>
    <col min="52" max="52" width="11" style="1056" customWidth="1"/>
    <col min="53" max="57" width="23.7109375" style="1056" hidden="1" customWidth="1"/>
    <col min="58" max="58" width="1.7109375" style="1056" hidden="1" customWidth="1"/>
    <col min="59" max="59" width="11.7109375" style="1056" customWidth="1"/>
    <col min="60" max="60" width="3.7109375" style="1056" customWidth="1"/>
    <col min="61" max="61" width="10.5703125" style="1056" customWidth="1"/>
    <col min="62" max="62" width="9.28515625" style="1056" customWidth="1"/>
    <col min="63" max="63" width="8.140625" style="1056" customWidth="1"/>
    <col min="64" max="64" width="11" style="1056" customWidth="1"/>
    <col min="65" max="69" width="23.7109375" style="1056" hidden="1" customWidth="1"/>
    <col min="70" max="70" width="1.7109375" style="1056" hidden="1" customWidth="1"/>
    <col min="71" max="71" width="11.7109375" style="1056" customWidth="1"/>
    <col min="72" max="72" width="0.140625" style="1056" customWidth="1"/>
    <col min="73" max="73" width="10.5703125" style="1056" customWidth="1"/>
    <col min="74" max="74" width="9.28515625" style="1056" customWidth="1"/>
    <col min="75" max="75" width="8.140625" style="1056" customWidth="1"/>
    <col min="76" max="76" width="11" style="1056" customWidth="1"/>
    <col min="77" max="81" width="23.7109375" style="1056" hidden="1" customWidth="1"/>
    <col min="82" max="82" width="1.7109375" style="1056" hidden="1" customWidth="1"/>
    <col min="83" max="83" width="11.5703125" style="1056" customWidth="1"/>
    <col min="84" max="84" width="3.7109375" style="1056" hidden="1" customWidth="1"/>
    <col min="85" max="85" width="10.5703125" style="1056" customWidth="1"/>
    <col min="86" max="86" width="9.28515625" style="1056" customWidth="1"/>
    <col min="87" max="87" width="8.140625" style="1056" customWidth="1"/>
    <col min="88" max="88" width="11" style="1056" customWidth="1"/>
    <col min="89" max="93" width="23.7109375" style="1056" hidden="1" customWidth="1"/>
    <col min="94" max="94" width="1.7109375" style="1056" hidden="1" customWidth="1"/>
    <col min="95" max="95" width="11.28515625" style="1056" customWidth="1"/>
    <col min="96" max="96" width="3.7109375" style="1056" hidden="1" customWidth="1"/>
    <col min="97" max="97" width="10.5703125" style="1056" customWidth="1"/>
    <col min="98" max="98" width="9.28515625" style="1056" customWidth="1"/>
    <col min="99" max="99" width="8.140625" style="1056" customWidth="1"/>
    <col min="100" max="100" width="11" style="1056" customWidth="1"/>
    <col min="101" max="105" width="23.7109375" style="1056" hidden="1" customWidth="1"/>
    <col min="106" max="106" width="1.7109375" style="1056" hidden="1" customWidth="1"/>
    <col min="107" max="107" width="11.28515625" style="1056" customWidth="1"/>
    <col min="108" max="108" width="3.7109375" style="1056" hidden="1" customWidth="1"/>
    <col min="109" max="109" width="10.5703125" style="1056" customWidth="1"/>
    <col min="110" max="110" width="9.28515625" style="1056" hidden="1" customWidth="1"/>
    <col min="111" max="111" width="4.7109375" style="476" customWidth="1"/>
    <col min="112" max="112" width="115.7109375" style="476" customWidth="1"/>
    <col min="113" max="117" width="10.5703125" style="499"/>
    <col min="118" max="333" width="10.5703125" style="476"/>
    <col min="334" max="341" width="0" style="476" hidden="1" customWidth="1"/>
    <col min="342" max="344" width="3.7109375" style="476" customWidth="1"/>
    <col min="345" max="345" width="12.7109375" style="476" customWidth="1"/>
    <col min="346" max="346" width="47.42578125" style="476" customWidth="1"/>
    <col min="347" max="355" width="0" style="476" hidden="1" customWidth="1"/>
    <col min="356" max="356" width="11.7109375" style="476" customWidth="1"/>
    <col min="357" max="357" width="6.42578125" style="476" bestFit="1" customWidth="1"/>
    <col min="358" max="358" width="11.7109375" style="476" customWidth="1"/>
    <col min="359" max="359" width="0" style="476" hidden="1" customWidth="1"/>
    <col min="360" max="360" width="3.7109375" style="476" customWidth="1"/>
    <col min="361" max="361" width="11.140625" style="476" bestFit="1" customWidth="1"/>
    <col min="362" max="589" width="10.5703125" style="476"/>
    <col min="590" max="597" width="0" style="476" hidden="1" customWidth="1"/>
    <col min="598" max="600" width="3.7109375" style="476" customWidth="1"/>
    <col min="601" max="601" width="12.7109375" style="476" customWidth="1"/>
    <col min="602" max="602" width="47.42578125" style="476" customWidth="1"/>
    <col min="603" max="611" width="0" style="476" hidden="1" customWidth="1"/>
    <col min="612" max="612" width="11.7109375" style="476" customWidth="1"/>
    <col min="613" max="613" width="6.42578125" style="476" bestFit="1" customWidth="1"/>
    <col min="614" max="614" width="11.7109375" style="476" customWidth="1"/>
    <col min="615" max="615" width="0" style="476" hidden="1" customWidth="1"/>
    <col min="616" max="616" width="3.7109375" style="476" customWidth="1"/>
    <col min="617" max="617" width="11.140625" style="476" bestFit="1" customWidth="1"/>
    <col min="618" max="845" width="10.5703125" style="476"/>
    <col min="846" max="853" width="0" style="476" hidden="1" customWidth="1"/>
    <col min="854" max="856" width="3.7109375" style="476" customWidth="1"/>
    <col min="857" max="857" width="12.7109375" style="476" customWidth="1"/>
    <col min="858" max="858" width="47.42578125" style="476" customWidth="1"/>
    <col min="859" max="867" width="0" style="476" hidden="1" customWidth="1"/>
    <col min="868" max="868" width="11.7109375" style="476" customWidth="1"/>
    <col min="869" max="869" width="6.42578125" style="476" bestFit="1" customWidth="1"/>
    <col min="870" max="870" width="11.7109375" style="476" customWidth="1"/>
    <col min="871" max="871" width="0" style="476" hidden="1" customWidth="1"/>
    <col min="872" max="872" width="3.7109375" style="476" customWidth="1"/>
    <col min="873" max="873" width="11.140625" style="476" bestFit="1" customWidth="1"/>
    <col min="874" max="1101" width="10.5703125" style="476"/>
    <col min="1102" max="1109" width="0" style="476" hidden="1" customWidth="1"/>
    <col min="1110" max="1112" width="3.7109375" style="476" customWidth="1"/>
    <col min="1113" max="1113" width="12.7109375" style="476" customWidth="1"/>
    <col min="1114" max="1114" width="47.42578125" style="476" customWidth="1"/>
    <col min="1115" max="1123" width="0" style="476" hidden="1" customWidth="1"/>
    <col min="1124" max="1124" width="11.7109375" style="476" customWidth="1"/>
    <col min="1125" max="1125" width="6.42578125" style="476" bestFit="1" customWidth="1"/>
    <col min="1126" max="1126" width="11.7109375" style="476" customWidth="1"/>
    <col min="1127" max="1127" width="0" style="476" hidden="1" customWidth="1"/>
    <col min="1128" max="1128" width="3.7109375" style="476" customWidth="1"/>
    <col min="1129" max="1129" width="11.140625" style="476" bestFit="1" customWidth="1"/>
    <col min="1130" max="1357" width="10.5703125" style="476"/>
    <col min="1358" max="1365" width="0" style="476" hidden="1" customWidth="1"/>
    <col min="1366" max="1368" width="3.7109375" style="476" customWidth="1"/>
    <col min="1369" max="1369" width="12.7109375" style="476" customWidth="1"/>
    <col min="1370" max="1370" width="47.42578125" style="476" customWidth="1"/>
    <col min="1371" max="1379" width="0" style="476" hidden="1" customWidth="1"/>
    <col min="1380" max="1380" width="11.7109375" style="476" customWidth="1"/>
    <col min="1381" max="1381" width="6.42578125" style="476" bestFit="1" customWidth="1"/>
    <col min="1382" max="1382" width="11.7109375" style="476" customWidth="1"/>
    <col min="1383" max="1383" width="0" style="476" hidden="1" customWidth="1"/>
    <col min="1384" max="1384" width="3.7109375" style="476" customWidth="1"/>
    <col min="1385" max="1385" width="11.140625" style="476" bestFit="1" customWidth="1"/>
    <col min="1386" max="1613" width="10.5703125" style="476"/>
    <col min="1614" max="1621" width="0" style="476" hidden="1" customWidth="1"/>
    <col min="1622" max="1624" width="3.7109375" style="476" customWidth="1"/>
    <col min="1625" max="1625" width="12.7109375" style="476" customWidth="1"/>
    <col min="1626" max="1626" width="47.42578125" style="476" customWidth="1"/>
    <col min="1627" max="1635" width="0" style="476" hidden="1" customWidth="1"/>
    <col min="1636" max="1636" width="11.7109375" style="476" customWidth="1"/>
    <col min="1637" max="1637" width="6.42578125" style="476" bestFit="1" customWidth="1"/>
    <col min="1638" max="1638" width="11.7109375" style="476" customWidth="1"/>
    <col min="1639" max="1639" width="0" style="476" hidden="1" customWidth="1"/>
    <col min="1640" max="1640" width="3.7109375" style="476" customWidth="1"/>
    <col min="1641" max="1641" width="11.140625" style="476" bestFit="1" customWidth="1"/>
    <col min="1642" max="1869" width="10.5703125" style="476"/>
    <col min="1870" max="1877" width="0" style="476" hidden="1" customWidth="1"/>
    <col min="1878" max="1880" width="3.7109375" style="476" customWidth="1"/>
    <col min="1881" max="1881" width="12.7109375" style="476" customWidth="1"/>
    <col min="1882" max="1882" width="47.42578125" style="476" customWidth="1"/>
    <col min="1883" max="1891" width="0" style="476" hidden="1" customWidth="1"/>
    <col min="1892" max="1892" width="11.7109375" style="476" customWidth="1"/>
    <col min="1893" max="1893" width="6.42578125" style="476" bestFit="1" customWidth="1"/>
    <col min="1894" max="1894" width="11.7109375" style="476" customWidth="1"/>
    <col min="1895" max="1895" width="0" style="476" hidden="1" customWidth="1"/>
    <col min="1896" max="1896" width="3.7109375" style="476" customWidth="1"/>
    <col min="1897" max="1897" width="11.140625" style="476" bestFit="1" customWidth="1"/>
    <col min="1898" max="2125" width="10.5703125" style="476"/>
    <col min="2126" max="2133" width="0" style="476" hidden="1" customWidth="1"/>
    <col min="2134" max="2136" width="3.7109375" style="476" customWidth="1"/>
    <col min="2137" max="2137" width="12.7109375" style="476" customWidth="1"/>
    <col min="2138" max="2138" width="47.42578125" style="476" customWidth="1"/>
    <col min="2139" max="2147" width="0" style="476" hidden="1" customWidth="1"/>
    <col min="2148" max="2148" width="11.7109375" style="476" customWidth="1"/>
    <col min="2149" max="2149" width="6.42578125" style="476" bestFit="1" customWidth="1"/>
    <col min="2150" max="2150" width="11.7109375" style="476" customWidth="1"/>
    <col min="2151" max="2151" width="0" style="476" hidden="1" customWidth="1"/>
    <col min="2152" max="2152" width="3.7109375" style="476" customWidth="1"/>
    <col min="2153" max="2153" width="11.140625" style="476" bestFit="1" customWidth="1"/>
    <col min="2154" max="2381" width="10.5703125" style="476"/>
    <col min="2382" max="2389" width="0" style="476" hidden="1" customWidth="1"/>
    <col min="2390" max="2392" width="3.7109375" style="476" customWidth="1"/>
    <col min="2393" max="2393" width="12.7109375" style="476" customWidth="1"/>
    <col min="2394" max="2394" width="47.42578125" style="476" customWidth="1"/>
    <col min="2395" max="2403" width="0" style="476" hidden="1" customWidth="1"/>
    <col min="2404" max="2404" width="11.7109375" style="476" customWidth="1"/>
    <col min="2405" max="2405" width="6.42578125" style="476" bestFit="1" customWidth="1"/>
    <col min="2406" max="2406" width="11.7109375" style="476" customWidth="1"/>
    <col min="2407" max="2407" width="0" style="476" hidden="1" customWidth="1"/>
    <col min="2408" max="2408" width="3.7109375" style="476" customWidth="1"/>
    <col min="2409" max="2409" width="11.140625" style="476" bestFit="1" customWidth="1"/>
    <col min="2410" max="2637" width="10.5703125" style="476"/>
    <col min="2638" max="2645" width="0" style="476" hidden="1" customWidth="1"/>
    <col min="2646" max="2648" width="3.7109375" style="476" customWidth="1"/>
    <col min="2649" max="2649" width="12.7109375" style="476" customWidth="1"/>
    <col min="2650" max="2650" width="47.42578125" style="476" customWidth="1"/>
    <col min="2651" max="2659" width="0" style="476" hidden="1" customWidth="1"/>
    <col min="2660" max="2660" width="11.7109375" style="476" customWidth="1"/>
    <col min="2661" max="2661" width="6.42578125" style="476" bestFit="1" customWidth="1"/>
    <col min="2662" max="2662" width="11.7109375" style="476" customWidth="1"/>
    <col min="2663" max="2663" width="0" style="476" hidden="1" customWidth="1"/>
    <col min="2664" max="2664" width="3.7109375" style="476" customWidth="1"/>
    <col min="2665" max="2665" width="11.140625" style="476" bestFit="1" customWidth="1"/>
    <col min="2666" max="2893" width="10.5703125" style="476"/>
    <col min="2894" max="2901" width="0" style="476" hidden="1" customWidth="1"/>
    <col min="2902" max="2904" width="3.7109375" style="476" customWidth="1"/>
    <col min="2905" max="2905" width="12.7109375" style="476" customWidth="1"/>
    <col min="2906" max="2906" width="47.42578125" style="476" customWidth="1"/>
    <col min="2907" max="2915" width="0" style="476" hidden="1" customWidth="1"/>
    <col min="2916" max="2916" width="11.7109375" style="476" customWidth="1"/>
    <col min="2917" max="2917" width="6.42578125" style="476" bestFit="1" customWidth="1"/>
    <col min="2918" max="2918" width="11.7109375" style="476" customWidth="1"/>
    <col min="2919" max="2919" width="0" style="476" hidden="1" customWidth="1"/>
    <col min="2920" max="2920" width="3.7109375" style="476" customWidth="1"/>
    <col min="2921" max="2921" width="11.140625" style="476" bestFit="1" customWidth="1"/>
    <col min="2922" max="3149" width="10.5703125" style="476"/>
    <col min="3150" max="3157" width="0" style="476" hidden="1" customWidth="1"/>
    <col min="3158" max="3160" width="3.7109375" style="476" customWidth="1"/>
    <col min="3161" max="3161" width="12.7109375" style="476" customWidth="1"/>
    <col min="3162" max="3162" width="47.42578125" style="476" customWidth="1"/>
    <col min="3163" max="3171" width="0" style="476" hidden="1" customWidth="1"/>
    <col min="3172" max="3172" width="11.7109375" style="476" customWidth="1"/>
    <col min="3173" max="3173" width="6.42578125" style="476" bestFit="1" customWidth="1"/>
    <col min="3174" max="3174" width="11.7109375" style="476" customWidth="1"/>
    <col min="3175" max="3175" width="0" style="476" hidden="1" customWidth="1"/>
    <col min="3176" max="3176" width="3.7109375" style="476" customWidth="1"/>
    <col min="3177" max="3177" width="11.140625" style="476" bestFit="1" customWidth="1"/>
    <col min="3178" max="3405" width="10.5703125" style="476"/>
    <col min="3406" max="3413" width="0" style="476" hidden="1" customWidth="1"/>
    <col min="3414" max="3416" width="3.7109375" style="476" customWidth="1"/>
    <col min="3417" max="3417" width="12.7109375" style="476" customWidth="1"/>
    <col min="3418" max="3418" width="47.42578125" style="476" customWidth="1"/>
    <col min="3419" max="3427" width="0" style="476" hidden="1" customWidth="1"/>
    <col min="3428" max="3428" width="11.7109375" style="476" customWidth="1"/>
    <col min="3429" max="3429" width="6.42578125" style="476" bestFit="1" customWidth="1"/>
    <col min="3430" max="3430" width="11.7109375" style="476" customWidth="1"/>
    <col min="3431" max="3431" width="0" style="476" hidden="1" customWidth="1"/>
    <col min="3432" max="3432" width="3.7109375" style="476" customWidth="1"/>
    <col min="3433" max="3433" width="11.140625" style="476" bestFit="1" customWidth="1"/>
    <col min="3434" max="3661" width="10.5703125" style="476"/>
    <col min="3662" max="3669" width="0" style="476" hidden="1" customWidth="1"/>
    <col min="3670" max="3672" width="3.7109375" style="476" customWidth="1"/>
    <col min="3673" max="3673" width="12.7109375" style="476" customWidth="1"/>
    <col min="3674" max="3674" width="47.42578125" style="476" customWidth="1"/>
    <col min="3675" max="3683" width="0" style="476" hidden="1" customWidth="1"/>
    <col min="3684" max="3684" width="11.7109375" style="476" customWidth="1"/>
    <col min="3685" max="3685" width="6.42578125" style="476" bestFit="1" customWidth="1"/>
    <col min="3686" max="3686" width="11.7109375" style="476" customWidth="1"/>
    <col min="3687" max="3687" width="0" style="476" hidden="1" customWidth="1"/>
    <col min="3688" max="3688" width="3.7109375" style="476" customWidth="1"/>
    <col min="3689" max="3689" width="11.140625" style="476" bestFit="1" customWidth="1"/>
    <col min="3690" max="3917" width="10.5703125" style="476"/>
    <col min="3918" max="3925" width="0" style="476" hidden="1" customWidth="1"/>
    <col min="3926" max="3928" width="3.7109375" style="476" customWidth="1"/>
    <col min="3929" max="3929" width="12.7109375" style="476" customWidth="1"/>
    <col min="3930" max="3930" width="47.42578125" style="476" customWidth="1"/>
    <col min="3931" max="3939" width="0" style="476" hidden="1" customWidth="1"/>
    <col min="3940" max="3940" width="11.7109375" style="476" customWidth="1"/>
    <col min="3941" max="3941" width="6.42578125" style="476" bestFit="1" customWidth="1"/>
    <col min="3942" max="3942" width="11.7109375" style="476" customWidth="1"/>
    <col min="3943" max="3943" width="0" style="476" hidden="1" customWidth="1"/>
    <col min="3944" max="3944" width="3.7109375" style="476" customWidth="1"/>
    <col min="3945" max="3945" width="11.140625" style="476" bestFit="1" customWidth="1"/>
    <col min="3946" max="4173" width="10.5703125" style="476"/>
    <col min="4174" max="4181" width="0" style="476" hidden="1" customWidth="1"/>
    <col min="4182" max="4184" width="3.7109375" style="476" customWidth="1"/>
    <col min="4185" max="4185" width="12.7109375" style="476" customWidth="1"/>
    <col min="4186" max="4186" width="47.42578125" style="476" customWidth="1"/>
    <col min="4187" max="4195" width="0" style="476" hidden="1" customWidth="1"/>
    <col min="4196" max="4196" width="11.7109375" style="476" customWidth="1"/>
    <col min="4197" max="4197" width="6.42578125" style="476" bestFit="1" customWidth="1"/>
    <col min="4198" max="4198" width="11.7109375" style="476" customWidth="1"/>
    <col min="4199" max="4199" width="0" style="476" hidden="1" customWidth="1"/>
    <col min="4200" max="4200" width="3.7109375" style="476" customWidth="1"/>
    <col min="4201" max="4201" width="11.140625" style="476" bestFit="1" customWidth="1"/>
    <col min="4202" max="4429" width="10.5703125" style="476"/>
    <col min="4430" max="4437" width="0" style="476" hidden="1" customWidth="1"/>
    <col min="4438" max="4440" width="3.7109375" style="476" customWidth="1"/>
    <col min="4441" max="4441" width="12.7109375" style="476" customWidth="1"/>
    <col min="4442" max="4442" width="47.42578125" style="476" customWidth="1"/>
    <col min="4443" max="4451" width="0" style="476" hidden="1" customWidth="1"/>
    <col min="4452" max="4452" width="11.7109375" style="476" customWidth="1"/>
    <col min="4453" max="4453" width="6.42578125" style="476" bestFit="1" customWidth="1"/>
    <col min="4454" max="4454" width="11.7109375" style="476" customWidth="1"/>
    <col min="4455" max="4455" width="0" style="476" hidden="1" customWidth="1"/>
    <col min="4456" max="4456" width="3.7109375" style="476" customWidth="1"/>
    <col min="4457" max="4457" width="11.140625" style="476" bestFit="1" customWidth="1"/>
    <col min="4458" max="4685" width="10.5703125" style="476"/>
    <col min="4686" max="4693" width="0" style="476" hidden="1" customWidth="1"/>
    <col min="4694" max="4696" width="3.7109375" style="476" customWidth="1"/>
    <col min="4697" max="4697" width="12.7109375" style="476" customWidth="1"/>
    <col min="4698" max="4698" width="47.42578125" style="476" customWidth="1"/>
    <col min="4699" max="4707" width="0" style="476" hidden="1" customWidth="1"/>
    <col min="4708" max="4708" width="11.7109375" style="476" customWidth="1"/>
    <col min="4709" max="4709" width="6.42578125" style="476" bestFit="1" customWidth="1"/>
    <col min="4710" max="4710" width="11.7109375" style="476" customWidth="1"/>
    <col min="4711" max="4711" width="0" style="476" hidden="1" customWidth="1"/>
    <col min="4712" max="4712" width="3.7109375" style="476" customWidth="1"/>
    <col min="4713" max="4713" width="11.140625" style="476" bestFit="1" customWidth="1"/>
    <col min="4714" max="4941" width="10.5703125" style="476"/>
    <col min="4942" max="4949" width="0" style="476" hidden="1" customWidth="1"/>
    <col min="4950" max="4952" width="3.7109375" style="476" customWidth="1"/>
    <col min="4953" max="4953" width="12.7109375" style="476" customWidth="1"/>
    <col min="4954" max="4954" width="47.42578125" style="476" customWidth="1"/>
    <col min="4955" max="4963" width="0" style="476" hidden="1" customWidth="1"/>
    <col min="4964" max="4964" width="11.7109375" style="476" customWidth="1"/>
    <col min="4965" max="4965" width="6.42578125" style="476" bestFit="1" customWidth="1"/>
    <col min="4966" max="4966" width="11.7109375" style="476" customWidth="1"/>
    <col min="4967" max="4967" width="0" style="476" hidden="1" customWidth="1"/>
    <col min="4968" max="4968" width="3.7109375" style="476" customWidth="1"/>
    <col min="4969" max="4969" width="11.140625" style="476" bestFit="1" customWidth="1"/>
    <col min="4970" max="5197" width="10.5703125" style="476"/>
    <col min="5198" max="5205" width="0" style="476" hidden="1" customWidth="1"/>
    <col min="5206" max="5208" width="3.7109375" style="476" customWidth="1"/>
    <col min="5209" max="5209" width="12.7109375" style="476" customWidth="1"/>
    <col min="5210" max="5210" width="47.42578125" style="476" customWidth="1"/>
    <col min="5211" max="5219" width="0" style="476" hidden="1" customWidth="1"/>
    <col min="5220" max="5220" width="11.7109375" style="476" customWidth="1"/>
    <col min="5221" max="5221" width="6.42578125" style="476" bestFit="1" customWidth="1"/>
    <col min="5222" max="5222" width="11.7109375" style="476" customWidth="1"/>
    <col min="5223" max="5223" width="0" style="476" hidden="1" customWidth="1"/>
    <col min="5224" max="5224" width="3.7109375" style="476" customWidth="1"/>
    <col min="5225" max="5225" width="11.140625" style="476" bestFit="1" customWidth="1"/>
    <col min="5226" max="5453" width="10.5703125" style="476"/>
    <col min="5454" max="5461" width="0" style="476" hidden="1" customWidth="1"/>
    <col min="5462" max="5464" width="3.7109375" style="476" customWidth="1"/>
    <col min="5465" max="5465" width="12.7109375" style="476" customWidth="1"/>
    <col min="5466" max="5466" width="47.42578125" style="476" customWidth="1"/>
    <col min="5467" max="5475" width="0" style="476" hidden="1" customWidth="1"/>
    <col min="5476" max="5476" width="11.7109375" style="476" customWidth="1"/>
    <col min="5477" max="5477" width="6.42578125" style="476" bestFit="1" customWidth="1"/>
    <col min="5478" max="5478" width="11.7109375" style="476" customWidth="1"/>
    <col min="5479" max="5479" width="0" style="476" hidden="1" customWidth="1"/>
    <col min="5480" max="5480" width="3.7109375" style="476" customWidth="1"/>
    <col min="5481" max="5481" width="11.140625" style="476" bestFit="1" customWidth="1"/>
    <col min="5482" max="5709" width="10.5703125" style="476"/>
    <col min="5710" max="5717" width="0" style="476" hidden="1" customWidth="1"/>
    <col min="5718" max="5720" width="3.7109375" style="476" customWidth="1"/>
    <col min="5721" max="5721" width="12.7109375" style="476" customWidth="1"/>
    <col min="5722" max="5722" width="47.42578125" style="476" customWidth="1"/>
    <col min="5723" max="5731" width="0" style="476" hidden="1" customWidth="1"/>
    <col min="5732" max="5732" width="11.7109375" style="476" customWidth="1"/>
    <col min="5733" max="5733" width="6.42578125" style="476" bestFit="1" customWidth="1"/>
    <col min="5734" max="5734" width="11.7109375" style="476" customWidth="1"/>
    <col min="5735" max="5735" width="0" style="476" hidden="1" customWidth="1"/>
    <col min="5736" max="5736" width="3.7109375" style="476" customWidth="1"/>
    <col min="5737" max="5737" width="11.140625" style="476" bestFit="1" customWidth="1"/>
    <col min="5738" max="5965" width="10.5703125" style="476"/>
    <col min="5966" max="5973" width="0" style="476" hidden="1" customWidth="1"/>
    <col min="5974" max="5976" width="3.7109375" style="476" customWidth="1"/>
    <col min="5977" max="5977" width="12.7109375" style="476" customWidth="1"/>
    <col min="5978" max="5978" width="47.42578125" style="476" customWidth="1"/>
    <col min="5979" max="5987" width="0" style="476" hidden="1" customWidth="1"/>
    <col min="5988" max="5988" width="11.7109375" style="476" customWidth="1"/>
    <col min="5989" max="5989" width="6.42578125" style="476" bestFit="1" customWidth="1"/>
    <col min="5990" max="5990" width="11.7109375" style="476" customWidth="1"/>
    <col min="5991" max="5991" width="0" style="476" hidden="1" customWidth="1"/>
    <col min="5992" max="5992" width="3.7109375" style="476" customWidth="1"/>
    <col min="5993" max="5993" width="11.140625" style="476" bestFit="1" customWidth="1"/>
    <col min="5994" max="6221" width="10.5703125" style="476"/>
    <col min="6222" max="6229" width="0" style="476" hidden="1" customWidth="1"/>
    <col min="6230" max="6232" width="3.7109375" style="476" customWidth="1"/>
    <col min="6233" max="6233" width="12.7109375" style="476" customWidth="1"/>
    <col min="6234" max="6234" width="47.42578125" style="476" customWidth="1"/>
    <col min="6235" max="6243" width="0" style="476" hidden="1" customWidth="1"/>
    <col min="6244" max="6244" width="11.7109375" style="476" customWidth="1"/>
    <col min="6245" max="6245" width="6.42578125" style="476" bestFit="1" customWidth="1"/>
    <col min="6246" max="6246" width="11.7109375" style="476" customWidth="1"/>
    <col min="6247" max="6247" width="0" style="476" hidden="1" customWidth="1"/>
    <col min="6248" max="6248" width="3.7109375" style="476" customWidth="1"/>
    <col min="6249" max="6249" width="11.140625" style="476" bestFit="1" customWidth="1"/>
    <col min="6250" max="6477" width="10.5703125" style="476"/>
    <col min="6478" max="6485" width="0" style="476" hidden="1" customWidth="1"/>
    <col min="6486" max="6488" width="3.7109375" style="476" customWidth="1"/>
    <col min="6489" max="6489" width="12.7109375" style="476" customWidth="1"/>
    <col min="6490" max="6490" width="47.42578125" style="476" customWidth="1"/>
    <col min="6491" max="6499" width="0" style="476" hidden="1" customWidth="1"/>
    <col min="6500" max="6500" width="11.7109375" style="476" customWidth="1"/>
    <col min="6501" max="6501" width="6.42578125" style="476" bestFit="1" customWidth="1"/>
    <col min="6502" max="6502" width="11.7109375" style="476" customWidth="1"/>
    <col min="6503" max="6503" width="0" style="476" hidden="1" customWidth="1"/>
    <col min="6504" max="6504" width="3.7109375" style="476" customWidth="1"/>
    <col min="6505" max="6505" width="11.140625" style="476" bestFit="1" customWidth="1"/>
    <col min="6506" max="6733" width="10.5703125" style="476"/>
    <col min="6734" max="6741" width="0" style="476" hidden="1" customWidth="1"/>
    <col min="6742" max="6744" width="3.7109375" style="476" customWidth="1"/>
    <col min="6745" max="6745" width="12.7109375" style="476" customWidth="1"/>
    <col min="6746" max="6746" width="47.42578125" style="476" customWidth="1"/>
    <col min="6747" max="6755" width="0" style="476" hidden="1" customWidth="1"/>
    <col min="6756" max="6756" width="11.7109375" style="476" customWidth="1"/>
    <col min="6757" max="6757" width="6.42578125" style="476" bestFit="1" customWidth="1"/>
    <col min="6758" max="6758" width="11.7109375" style="476" customWidth="1"/>
    <col min="6759" max="6759" width="0" style="476" hidden="1" customWidth="1"/>
    <col min="6760" max="6760" width="3.7109375" style="476" customWidth="1"/>
    <col min="6761" max="6761" width="11.140625" style="476" bestFit="1" customWidth="1"/>
    <col min="6762" max="6989" width="10.5703125" style="476"/>
    <col min="6990" max="6997" width="0" style="476" hidden="1" customWidth="1"/>
    <col min="6998" max="7000" width="3.7109375" style="476" customWidth="1"/>
    <col min="7001" max="7001" width="12.7109375" style="476" customWidth="1"/>
    <col min="7002" max="7002" width="47.42578125" style="476" customWidth="1"/>
    <col min="7003" max="7011" width="0" style="476" hidden="1" customWidth="1"/>
    <col min="7012" max="7012" width="11.7109375" style="476" customWidth="1"/>
    <col min="7013" max="7013" width="6.42578125" style="476" bestFit="1" customWidth="1"/>
    <col min="7014" max="7014" width="11.7109375" style="476" customWidth="1"/>
    <col min="7015" max="7015" width="0" style="476" hidden="1" customWidth="1"/>
    <col min="7016" max="7016" width="3.7109375" style="476" customWidth="1"/>
    <col min="7017" max="7017" width="11.140625" style="476" bestFit="1" customWidth="1"/>
    <col min="7018" max="7245" width="10.5703125" style="476"/>
    <col min="7246" max="7253" width="0" style="476" hidden="1" customWidth="1"/>
    <col min="7254" max="7256" width="3.7109375" style="476" customWidth="1"/>
    <col min="7257" max="7257" width="12.7109375" style="476" customWidth="1"/>
    <col min="7258" max="7258" width="47.42578125" style="476" customWidth="1"/>
    <col min="7259" max="7267" width="0" style="476" hidden="1" customWidth="1"/>
    <col min="7268" max="7268" width="11.7109375" style="476" customWidth="1"/>
    <col min="7269" max="7269" width="6.42578125" style="476" bestFit="1" customWidth="1"/>
    <col min="7270" max="7270" width="11.7109375" style="476" customWidth="1"/>
    <col min="7271" max="7271" width="0" style="476" hidden="1" customWidth="1"/>
    <col min="7272" max="7272" width="3.7109375" style="476" customWidth="1"/>
    <col min="7273" max="7273" width="11.140625" style="476" bestFit="1" customWidth="1"/>
    <col min="7274" max="7501" width="10.5703125" style="476"/>
    <col min="7502" max="7509" width="0" style="476" hidden="1" customWidth="1"/>
    <col min="7510" max="7512" width="3.7109375" style="476" customWidth="1"/>
    <col min="7513" max="7513" width="12.7109375" style="476" customWidth="1"/>
    <col min="7514" max="7514" width="47.42578125" style="476" customWidth="1"/>
    <col min="7515" max="7523" width="0" style="476" hidden="1" customWidth="1"/>
    <col min="7524" max="7524" width="11.7109375" style="476" customWidth="1"/>
    <col min="7525" max="7525" width="6.42578125" style="476" bestFit="1" customWidth="1"/>
    <col min="7526" max="7526" width="11.7109375" style="476" customWidth="1"/>
    <col min="7527" max="7527" width="0" style="476" hidden="1" customWidth="1"/>
    <col min="7528" max="7528" width="3.7109375" style="476" customWidth="1"/>
    <col min="7529" max="7529" width="11.140625" style="476" bestFit="1" customWidth="1"/>
    <col min="7530" max="7757" width="10.5703125" style="476"/>
    <col min="7758" max="7765" width="0" style="476" hidden="1" customWidth="1"/>
    <col min="7766" max="7768" width="3.7109375" style="476" customWidth="1"/>
    <col min="7769" max="7769" width="12.7109375" style="476" customWidth="1"/>
    <col min="7770" max="7770" width="47.42578125" style="476" customWidth="1"/>
    <col min="7771" max="7779" width="0" style="476" hidden="1" customWidth="1"/>
    <col min="7780" max="7780" width="11.7109375" style="476" customWidth="1"/>
    <col min="7781" max="7781" width="6.42578125" style="476" bestFit="1" customWidth="1"/>
    <col min="7782" max="7782" width="11.7109375" style="476" customWidth="1"/>
    <col min="7783" max="7783" width="0" style="476" hidden="1" customWidth="1"/>
    <col min="7784" max="7784" width="3.7109375" style="476" customWidth="1"/>
    <col min="7785" max="7785" width="11.140625" style="476" bestFit="1" customWidth="1"/>
    <col min="7786" max="8013" width="10.5703125" style="476"/>
    <col min="8014" max="8021" width="0" style="476" hidden="1" customWidth="1"/>
    <col min="8022" max="8024" width="3.7109375" style="476" customWidth="1"/>
    <col min="8025" max="8025" width="12.7109375" style="476" customWidth="1"/>
    <col min="8026" max="8026" width="47.42578125" style="476" customWidth="1"/>
    <col min="8027" max="8035" width="0" style="476" hidden="1" customWidth="1"/>
    <col min="8036" max="8036" width="11.7109375" style="476" customWidth="1"/>
    <col min="8037" max="8037" width="6.42578125" style="476" bestFit="1" customWidth="1"/>
    <col min="8038" max="8038" width="11.7109375" style="476" customWidth="1"/>
    <col min="8039" max="8039" width="0" style="476" hidden="1" customWidth="1"/>
    <col min="8040" max="8040" width="3.7109375" style="476" customWidth="1"/>
    <col min="8041" max="8041" width="11.140625" style="476" bestFit="1" customWidth="1"/>
    <col min="8042" max="8269" width="10.5703125" style="476"/>
    <col min="8270" max="8277" width="0" style="476" hidden="1" customWidth="1"/>
    <col min="8278" max="8280" width="3.7109375" style="476" customWidth="1"/>
    <col min="8281" max="8281" width="12.7109375" style="476" customWidth="1"/>
    <col min="8282" max="8282" width="47.42578125" style="476" customWidth="1"/>
    <col min="8283" max="8291" width="0" style="476" hidden="1" customWidth="1"/>
    <col min="8292" max="8292" width="11.7109375" style="476" customWidth="1"/>
    <col min="8293" max="8293" width="6.42578125" style="476" bestFit="1" customWidth="1"/>
    <col min="8294" max="8294" width="11.7109375" style="476" customWidth="1"/>
    <col min="8295" max="8295" width="0" style="476" hidden="1" customWidth="1"/>
    <col min="8296" max="8296" width="3.7109375" style="476" customWidth="1"/>
    <col min="8297" max="8297" width="11.140625" style="476" bestFit="1" customWidth="1"/>
    <col min="8298" max="8525" width="10.5703125" style="476"/>
    <col min="8526" max="8533" width="0" style="476" hidden="1" customWidth="1"/>
    <col min="8534" max="8536" width="3.7109375" style="476" customWidth="1"/>
    <col min="8537" max="8537" width="12.7109375" style="476" customWidth="1"/>
    <col min="8538" max="8538" width="47.42578125" style="476" customWidth="1"/>
    <col min="8539" max="8547" width="0" style="476" hidden="1" customWidth="1"/>
    <col min="8548" max="8548" width="11.7109375" style="476" customWidth="1"/>
    <col min="8549" max="8549" width="6.42578125" style="476" bestFit="1" customWidth="1"/>
    <col min="8550" max="8550" width="11.7109375" style="476" customWidth="1"/>
    <col min="8551" max="8551" width="0" style="476" hidden="1" customWidth="1"/>
    <col min="8552" max="8552" width="3.7109375" style="476" customWidth="1"/>
    <col min="8553" max="8553" width="11.140625" style="476" bestFit="1" customWidth="1"/>
    <col min="8554" max="8781" width="10.5703125" style="476"/>
    <col min="8782" max="8789" width="0" style="476" hidden="1" customWidth="1"/>
    <col min="8790" max="8792" width="3.7109375" style="476" customWidth="1"/>
    <col min="8793" max="8793" width="12.7109375" style="476" customWidth="1"/>
    <col min="8794" max="8794" width="47.42578125" style="476" customWidth="1"/>
    <col min="8795" max="8803" width="0" style="476" hidden="1" customWidth="1"/>
    <col min="8804" max="8804" width="11.7109375" style="476" customWidth="1"/>
    <col min="8805" max="8805" width="6.42578125" style="476" bestFit="1" customWidth="1"/>
    <col min="8806" max="8806" width="11.7109375" style="476" customWidth="1"/>
    <col min="8807" max="8807" width="0" style="476" hidden="1" customWidth="1"/>
    <col min="8808" max="8808" width="3.7109375" style="476" customWidth="1"/>
    <col min="8809" max="8809" width="11.140625" style="476" bestFit="1" customWidth="1"/>
    <col min="8810" max="9037" width="10.5703125" style="476"/>
    <col min="9038" max="9045" width="0" style="476" hidden="1" customWidth="1"/>
    <col min="9046" max="9048" width="3.7109375" style="476" customWidth="1"/>
    <col min="9049" max="9049" width="12.7109375" style="476" customWidth="1"/>
    <col min="9050" max="9050" width="47.42578125" style="476" customWidth="1"/>
    <col min="9051" max="9059" width="0" style="476" hidden="1" customWidth="1"/>
    <col min="9060" max="9060" width="11.7109375" style="476" customWidth="1"/>
    <col min="9061" max="9061" width="6.42578125" style="476" bestFit="1" customWidth="1"/>
    <col min="9062" max="9062" width="11.7109375" style="476" customWidth="1"/>
    <col min="9063" max="9063" width="0" style="476" hidden="1" customWidth="1"/>
    <col min="9064" max="9064" width="3.7109375" style="476" customWidth="1"/>
    <col min="9065" max="9065" width="11.140625" style="476" bestFit="1" customWidth="1"/>
    <col min="9066" max="9293" width="10.5703125" style="476"/>
    <col min="9294" max="9301" width="0" style="476" hidden="1" customWidth="1"/>
    <col min="9302" max="9304" width="3.7109375" style="476" customWidth="1"/>
    <col min="9305" max="9305" width="12.7109375" style="476" customWidth="1"/>
    <col min="9306" max="9306" width="47.42578125" style="476" customWidth="1"/>
    <col min="9307" max="9315" width="0" style="476" hidden="1" customWidth="1"/>
    <col min="9316" max="9316" width="11.7109375" style="476" customWidth="1"/>
    <col min="9317" max="9317" width="6.42578125" style="476" bestFit="1" customWidth="1"/>
    <col min="9318" max="9318" width="11.7109375" style="476" customWidth="1"/>
    <col min="9319" max="9319" width="0" style="476" hidden="1" customWidth="1"/>
    <col min="9320" max="9320" width="3.7109375" style="476" customWidth="1"/>
    <col min="9321" max="9321" width="11.140625" style="476" bestFit="1" customWidth="1"/>
    <col min="9322" max="9549" width="10.5703125" style="476"/>
    <col min="9550" max="9557" width="0" style="476" hidden="1" customWidth="1"/>
    <col min="9558" max="9560" width="3.7109375" style="476" customWidth="1"/>
    <col min="9561" max="9561" width="12.7109375" style="476" customWidth="1"/>
    <col min="9562" max="9562" width="47.42578125" style="476" customWidth="1"/>
    <col min="9563" max="9571" width="0" style="476" hidden="1" customWidth="1"/>
    <col min="9572" max="9572" width="11.7109375" style="476" customWidth="1"/>
    <col min="9573" max="9573" width="6.42578125" style="476" bestFit="1" customWidth="1"/>
    <col min="9574" max="9574" width="11.7109375" style="476" customWidth="1"/>
    <col min="9575" max="9575" width="0" style="476" hidden="1" customWidth="1"/>
    <col min="9576" max="9576" width="3.7109375" style="476" customWidth="1"/>
    <col min="9577" max="9577" width="11.140625" style="476" bestFit="1" customWidth="1"/>
    <col min="9578" max="9805" width="10.5703125" style="476"/>
    <col min="9806" max="9813" width="0" style="476" hidden="1" customWidth="1"/>
    <col min="9814" max="9816" width="3.7109375" style="476" customWidth="1"/>
    <col min="9817" max="9817" width="12.7109375" style="476" customWidth="1"/>
    <col min="9818" max="9818" width="47.42578125" style="476" customWidth="1"/>
    <col min="9819" max="9827" width="0" style="476" hidden="1" customWidth="1"/>
    <col min="9828" max="9828" width="11.7109375" style="476" customWidth="1"/>
    <col min="9829" max="9829" width="6.42578125" style="476" bestFit="1" customWidth="1"/>
    <col min="9830" max="9830" width="11.7109375" style="476" customWidth="1"/>
    <col min="9831" max="9831" width="0" style="476" hidden="1" customWidth="1"/>
    <col min="9832" max="9832" width="3.7109375" style="476" customWidth="1"/>
    <col min="9833" max="9833" width="11.140625" style="476" bestFit="1" customWidth="1"/>
    <col min="9834" max="10061" width="10.5703125" style="476"/>
    <col min="10062" max="10069" width="0" style="476" hidden="1" customWidth="1"/>
    <col min="10070" max="10072" width="3.7109375" style="476" customWidth="1"/>
    <col min="10073" max="10073" width="12.7109375" style="476" customWidth="1"/>
    <col min="10074" max="10074" width="47.42578125" style="476" customWidth="1"/>
    <col min="10075" max="10083" width="0" style="476" hidden="1" customWidth="1"/>
    <col min="10084" max="10084" width="11.7109375" style="476" customWidth="1"/>
    <col min="10085" max="10085" width="6.42578125" style="476" bestFit="1" customWidth="1"/>
    <col min="10086" max="10086" width="11.7109375" style="476" customWidth="1"/>
    <col min="10087" max="10087" width="0" style="476" hidden="1" customWidth="1"/>
    <col min="10088" max="10088" width="3.7109375" style="476" customWidth="1"/>
    <col min="10089" max="10089" width="11.140625" style="476" bestFit="1" customWidth="1"/>
    <col min="10090" max="10317" width="10.5703125" style="476"/>
    <col min="10318" max="10325" width="0" style="476" hidden="1" customWidth="1"/>
    <col min="10326" max="10328" width="3.7109375" style="476" customWidth="1"/>
    <col min="10329" max="10329" width="12.7109375" style="476" customWidth="1"/>
    <col min="10330" max="10330" width="47.42578125" style="476" customWidth="1"/>
    <col min="10331" max="10339" width="0" style="476" hidden="1" customWidth="1"/>
    <col min="10340" max="10340" width="11.7109375" style="476" customWidth="1"/>
    <col min="10341" max="10341" width="6.42578125" style="476" bestFit="1" customWidth="1"/>
    <col min="10342" max="10342" width="11.7109375" style="476" customWidth="1"/>
    <col min="10343" max="10343" width="0" style="476" hidden="1" customWidth="1"/>
    <col min="10344" max="10344" width="3.7109375" style="476" customWidth="1"/>
    <col min="10345" max="10345" width="11.140625" style="476" bestFit="1" customWidth="1"/>
    <col min="10346" max="10573" width="10.5703125" style="476"/>
    <col min="10574" max="10581" width="0" style="476" hidden="1" customWidth="1"/>
    <col min="10582" max="10584" width="3.7109375" style="476" customWidth="1"/>
    <col min="10585" max="10585" width="12.7109375" style="476" customWidth="1"/>
    <col min="10586" max="10586" width="47.42578125" style="476" customWidth="1"/>
    <col min="10587" max="10595" width="0" style="476" hidden="1" customWidth="1"/>
    <col min="10596" max="10596" width="11.7109375" style="476" customWidth="1"/>
    <col min="10597" max="10597" width="6.42578125" style="476" bestFit="1" customWidth="1"/>
    <col min="10598" max="10598" width="11.7109375" style="476" customWidth="1"/>
    <col min="10599" max="10599" width="0" style="476" hidden="1" customWidth="1"/>
    <col min="10600" max="10600" width="3.7109375" style="476" customWidth="1"/>
    <col min="10601" max="10601" width="11.140625" style="476" bestFit="1" customWidth="1"/>
    <col min="10602" max="10829" width="10.5703125" style="476"/>
    <col min="10830" max="10837" width="0" style="476" hidden="1" customWidth="1"/>
    <col min="10838" max="10840" width="3.7109375" style="476" customWidth="1"/>
    <col min="10841" max="10841" width="12.7109375" style="476" customWidth="1"/>
    <col min="10842" max="10842" width="47.42578125" style="476" customWidth="1"/>
    <col min="10843" max="10851" width="0" style="476" hidden="1" customWidth="1"/>
    <col min="10852" max="10852" width="11.7109375" style="476" customWidth="1"/>
    <col min="10853" max="10853" width="6.42578125" style="476" bestFit="1" customWidth="1"/>
    <col min="10854" max="10854" width="11.7109375" style="476" customWidth="1"/>
    <col min="10855" max="10855" width="0" style="476" hidden="1" customWidth="1"/>
    <col min="10856" max="10856" width="3.7109375" style="476" customWidth="1"/>
    <col min="10857" max="10857" width="11.140625" style="476" bestFit="1" customWidth="1"/>
    <col min="10858" max="11085" width="10.5703125" style="476"/>
    <col min="11086" max="11093" width="0" style="476" hidden="1" customWidth="1"/>
    <col min="11094" max="11096" width="3.7109375" style="476" customWidth="1"/>
    <col min="11097" max="11097" width="12.7109375" style="476" customWidth="1"/>
    <col min="11098" max="11098" width="47.42578125" style="476" customWidth="1"/>
    <col min="11099" max="11107" width="0" style="476" hidden="1" customWidth="1"/>
    <col min="11108" max="11108" width="11.7109375" style="476" customWidth="1"/>
    <col min="11109" max="11109" width="6.42578125" style="476" bestFit="1" customWidth="1"/>
    <col min="11110" max="11110" width="11.7109375" style="476" customWidth="1"/>
    <col min="11111" max="11111" width="0" style="476" hidden="1" customWidth="1"/>
    <col min="11112" max="11112" width="3.7109375" style="476" customWidth="1"/>
    <col min="11113" max="11113" width="11.140625" style="476" bestFit="1" customWidth="1"/>
    <col min="11114" max="11341" width="10.5703125" style="476"/>
    <col min="11342" max="11349" width="0" style="476" hidden="1" customWidth="1"/>
    <col min="11350" max="11352" width="3.7109375" style="476" customWidth="1"/>
    <col min="11353" max="11353" width="12.7109375" style="476" customWidth="1"/>
    <col min="11354" max="11354" width="47.42578125" style="476" customWidth="1"/>
    <col min="11355" max="11363" width="0" style="476" hidden="1" customWidth="1"/>
    <col min="11364" max="11364" width="11.7109375" style="476" customWidth="1"/>
    <col min="11365" max="11365" width="6.42578125" style="476" bestFit="1" customWidth="1"/>
    <col min="11366" max="11366" width="11.7109375" style="476" customWidth="1"/>
    <col min="11367" max="11367" width="0" style="476" hidden="1" customWidth="1"/>
    <col min="11368" max="11368" width="3.7109375" style="476" customWidth="1"/>
    <col min="11369" max="11369" width="11.140625" style="476" bestFit="1" customWidth="1"/>
    <col min="11370" max="11597" width="10.5703125" style="476"/>
    <col min="11598" max="11605" width="0" style="476" hidden="1" customWidth="1"/>
    <col min="11606" max="11608" width="3.7109375" style="476" customWidth="1"/>
    <col min="11609" max="11609" width="12.7109375" style="476" customWidth="1"/>
    <col min="11610" max="11610" width="47.42578125" style="476" customWidth="1"/>
    <col min="11611" max="11619" width="0" style="476" hidden="1" customWidth="1"/>
    <col min="11620" max="11620" width="11.7109375" style="476" customWidth="1"/>
    <col min="11621" max="11621" width="6.42578125" style="476" bestFit="1" customWidth="1"/>
    <col min="11622" max="11622" width="11.7109375" style="476" customWidth="1"/>
    <col min="11623" max="11623" width="0" style="476" hidden="1" customWidth="1"/>
    <col min="11624" max="11624" width="3.7109375" style="476" customWidth="1"/>
    <col min="11625" max="11625" width="11.140625" style="476" bestFit="1" customWidth="1"/>
    <col min="11626" max="11853" width="10.5703125" style="476"/>
    <col min="11854" max="11861" width="0" style="476" hidden="1" customWidth="1"/>
    <col min="11862" max="11864" width="3.7109375" style="476" customWidth="1"/>
    <col min="11865" max="11865" width="12.7109375" style="476" customWidth="1"/>
    <col min="11866" max="11866" width="47.42578125" style="476" customWidth="1"/>
    <col min="11867" max="11875" width="0" style="476" hidden="1" customWidth="1"/>
    <col min="11876" max="11876" width="11.7109375" style="476" customWidth="1"/>
    <col min="11877" max="11877" width="6.42578125" style="476" bestFit="1" customWidth="1"/>
    <col min="11878" max="11878" width="11.7109375" style="476" customWidth="1"/>
    <col min="11879" max="11879" width="0" style="476" hidden="1" customWidth="1"/>
    <col min="11880" max="11880" width="3.7109375" style="476" customWidth="1"/>
    <col min="11881" max="11881" width="11.140625" style="476" bestFit="1" customWidth="1"/>
    <col min="11882" max="12109" width="10.5703125" style="476"/>
    <col min="12110" max="12117" width="0" style="476" hidden="1" customWidth="1"/>
    <col min="12118" max="12120" width="3.7109375" style="476" customWidth="1"/>
    <col min="12121" max="12121" width="12.7109375" style="476" customWidth="1"/>
    <col min="12122" max="12122" width="47.42578125" style="476" customWidth="1"/>
    <col min="12123" max="12131" width="0" style="476" hidden="1" customWidth="1"/>
    <col min="12132" max="12132" width="11.7109375" style="476" customWidth="1"/>
    <col min="12133" max="12133" width="6.42578125" style="476" bestFit="1" customWidth="1"/>
    <col min="12134" max="12134" width="11.7109375" style="476" customWidth="1"/>
    <col min="12135" max="12135" width="0" style="476" hidden="1" customWidth="1"/>
    <col min="12136" max="12136" width="3.7109375" style="476" customWidth="1"/>
    <col min="12137" max="12137" width="11.140625" style="476" bestFit="1" customWidth="1"/>
    <col min="12138" max="12365" width="10.5703125" style="476"/>
    <col min="12366" max="12373" width="0" style="476" hidden="1" customWidth="1"/>
    <col min="12374" max="12376" width="3.7109375" style="476" customWidth="1"/>
    <col min="12377" max="12377" width="12.7109375" style="476" customWidth="1"/>
    <col min="12378" max="12378" width="47.42578125" style="476" customWidth="1"/>
    <col min="12379" max="12387" width="0" style="476" hidden="1" customWidth="1"/>
    <col min="12388" max="12388" width="11.7109375" style="476" customWidth="1"/>
    <col min="12389" max="12389" width="6.42578125" style="476" bestFit="1" customWidth="1"/>
    <col min="12390" max="12390" width="11.7109375" style="476" customWidth="1"/>
    <col min="12391" max="12391" width="0" style="476" hidden="1" customWidth="1"/>
    <col min="12392" max="12392" width="3.7109375" style="476" customWidth="1"/>
    <col min="12393" max="12393" width="11.140625" style="476" bestFit="1" customWidth="1"/>
    <col min="12394" max="12621" width="10.5703125" style="476"/>
    <col min="12622" max="12629" width="0" style="476" hidden="1" customWidth="1"/>
    <col min="12630" max="12632" width="3.7109375" style="476" customWidth="1"/>
    <col min="12633" max="12633" width="12.7109375" style="476" customWidth="1"/>
    <col min="12634" max="12634" width="47.42578125" style="476" customWidth="1"/>
    <col min="12635" max="12643" width="0" style="476" hidden="1" customWidth="1"/>
    <col min="12644" max="12644" width="11.7109375" style="476" customWidth="1"/>
    <col min="12645" max="12645" width="6.42578125" style="476" bestFit="1" customWidth="1"/>
    <col min="12646" max="12646" width="11.7109375" style="476" customWidth="1"/>
    <col min="12647" max="12647" width="0" style="476" hidden="1" customWidth="1"/>
    <col min="12648" max="12648" width="3.7109375" style="476" customWidth="1"/>
    <col min="12649" max="12649" width="11.140625" style="476" bestFit="1" customWidth="1"/>
    <col min="12650" max="12877" width="10.5703125" style="476"/>
    <col min="12878" max="12885" width="0" style="476" hidden="1" customWidth="1"/>
    <col min="12886" max="12888" width="3.7109375" style="476" customWidth="1"/>
    <col min="12889" max="12889" width="12.7109375" style="476" customWidth="1"/>
    <col min="12890" max="12890" width="47.42578125" style="476" customWidth="1"/>
    <col min="12891" max="12899" width="0" style="476" hidden="1" customWidth="1"/>
    <col min="12900" max="12900" width="11.7109375" style="476" customWidth="1"/>
    <col min="12901" max="12901" width="6.42578125" style="476" bestFit="1" customWidth="1"/>
    <col min="12902" max="12902" width="11.7109375" style="476" customWidth="1"/>
    <col min="12903" max="12903" width="0" style="476" hidden="1" customWidth="1"/>
    <col min="12904" max="12904" width="3.7109375" style="476" customWidth="1"/>
    <col min="12905" max="12905" width="11.140625" style="476" bestFit="1" customWidth="1"/>
    <col min="12906" max="13133" width="10.5703125" style="476"/>
    <col min="13134" max="13141" width="0" style="476" hidden="1" customWidth="1"/>
    <col min="13142" max="13144" width="3.7109375" style="476" customWidth="1"/>
    <col min="13145" max="13145" width="12.7109375" style="476" customWidth="1"/>
    <col min="13146" max="13146" width="47.42578125" style="476" customWidth="1"/>
    <col min="13147" max="13155" width="0" style="476" hidden="1" customWidth="1"/>
    <col min="13156" max="13156" width="11.7109375" style="476" customWidth="1"/>
    <col min="13157" max="13157" width="6.42578125" style="476" bestFit="1" customWidth="1"/>
    <col min="13158" max="13158" width="11.7109375" style="476" customWidth="1"/>
    <col min="13159" max="13159" width="0" style="476" hidden="1" customWidth="1"/>
    <col min="13160" max="13160" width="3.7109375" style="476" customWidth="1"/>
    <col min="13161" max="13161" width="11.140625" style="476" bestFit="1" customWidth="1"/>
    <col min="13162" max="13389" width="10.5703125" style="476"/>
    <col min="13390" max="13397" width="0" style="476" hidden="1" customWidth="1"/>
    <col min="13398" max="13400" width="3.7109375" style="476" customWidth="1"/>
    <col min="13401" max="13401" width="12.7109375" style="476" customWidth="1"/>
    <col min="13402" max="13402" width="47.42578125" style="476" customWidth="1"/>
    <col min="13403" max="13411" width="0" style="476" hidden="1" customWidth="1"/>
    <col min="13412" max="13412" width="11.7109375" style="476" customWidth="1"/>
    <col min="13413" max="13413" width="6.42578125" style="476" bestFit="1" customWidth="1"/>
    <col min="13414" max="13414" width="11.7109375" style="476" customWidth="1"/>
    <col min="13415" max="13415" width="0" style="476" hidden="1" customWidth="1"/>
    <col min="13416" max="13416" width="3.7109375" style="476" customWidth="1"/>
    <col min="13417" max="13417" width="11.140625" style="476" bestFit="1" customWidth="1"/>
    <col min="13418" max="13645" width="10.5703125" style="476"/>
    <col min="13646" max="13653" width="0" style="476" hidden="1" customWidth="1"/>
    <col min="13654" max="13656" width="3.7109375" style="476" customWidth="1"/>
    <col min="13657" max="13657" width="12.7109375" style="476" customWidth="1"/>
    <col min="13658" max="13658" width="47.42578125" style="476" customWidth="1"/>
    <col min="13659" max="13667" width="0" style="476" hidden="1" customWidth="1"/>
    <col min="13668" max="13668" width="11.7109375" style="476" customWidth="1"/>
    <col min="13669" max="13669" width="6.42578125" style="476" bestFit="1" customWidth="1"/>
    <col min="13670" max="13670" width="11.7109375" style="476" customWidth="1"/>
    <col min="13671" max="13671" width="0" style="476" hidden="1" customWidth="1"/>
    <col min="13672" max="13672" width="3.7109375" style="476" customWidth="1"/>
    <col min="13673" max="13673" width="11.140625" style="476" bestFit="1" customWidth="1"/>
    <col min="13674" max="13901" width="10.5703125" style="476"/>
    <col min="13902" max="13909" width="0" style="476" hidden="1" customWidth="1"/>
    <col min="13910" max="13912" width="3.7109375" style="476" customWidth="1"/>
    <col min="13913" max="13913" width="12.7109375" style="476" customWidth="1"/>
    <col min="13914" max="13914" width="47.42578125" style="476" customWidth="1"/>
    <col min="13915" max="13923" width="0" style="476" hidden="1" customWidth="1"/>
    <col min="13924" max="13924" width="11.7109375" style="476" customWidth="1"/>
    <col min="13925" max="13925" width="6.42578125" style="476" bestFit="1" customWidth="1"/>
    <col min="13926" max="13926" width="11.7109375" style="476" customWidth="1"/>
    <col min="13927" max="13927" width="0" style="476" hidden="1" customWidth="1"/>
    <col min="13928" max="13928" width="3.7109375" style="476" customWidth="1"/>
    <col min="13929" max="13929" width="11.140625" style="476" bestFit="1" customWidth="1"/>
    <col min="13930" max="14157" width="10.5703125" style="476"/>
    <col min="14158" max="14165" width="0" style="476" hidden="1" customWidth="1"/>
    <col min="14166" max="14168" width="3.7109375" style="476" customWidth="1"/>
    <col min="14169" max="14169" width="12.7109375" style="476" customWidth="1"/>
    <col min="14170" max="14170" width="47.42578125" style="476" customWidth="1"/>
    <col min="14171" max="14179" width="0" style="476" hidden="1" customWidth="1"/>
    <col min="14180" max="14180" width="11.7109375" style="476" customWidth="1"/>
    <col min="14181" max="14181" width="6.42578125" style="476" bestFit="1" customWidth="1"/>
    <col min="14182" max="14182" width="11.7109375" style="476" customWidth="1"/>
    <col min="14183" max="14183" width="0" style="476" hidden="1" customWidth="1"/>
    <col min="14184" max="14184" width="3.7109375" style="476" customWidth="1"/>
    <col min="14185" max="14185" width="11.140625" style="476" bestFit="1" customWidth="1"/>
    <col min="14186" max="14413" width="10.5703125" style="476"/>
    <col min="14414" max="14421" width="0" style="476" hidden="1" customWidth="1"/>
    <col min="14422" max="14424" width="3.7109375" style="476" customWidth="1"/>
    <col min="14425" max="14425" width="12.7109375" style="476" customWidth="1"/>
    <col min="14426" max="14426" width="47.42578125" style="476" customWidth="1"/>
    <col min="14427" max="14435" width="0" style="476" hidden="1" customWidth="1"/>
    <col min="14436" max="14436" width="11.7109375" style="476" customWidth="1"/>
    <col min="14437" max="14437" width="6.42578125" style="476" bestFit="1" customWidth="1"/>
    <col min="14438" max="14438" width="11.7109375" style="476" customWidth="1"/>
    <col min="14439" max="14439" width="0" style="476" hidden="1" customWidth="1"/>
    <col min="14440" max="14440" width="3.7109375" style="476" customWidth="1"/>
    <col min="14441" max="14441" width="11.140625" style="476" bestFit="1" customWidth="1"/>
    <col min="14442" max="14669" width="10.5703125" style="476"/>
    <col min="14670" max="14677" width="0" style="476" hidden="1" customWidth="1"/>
    <col min="14678" max="14680" width="3.7109375" style="476" customWidth="1"/>
    <col min="14681" max="14681" width="12.7109375" style="476" customWidth="1"/>
    <col min="14682" max="14682" width="47.42578125" style="476" customWidth="1"/>
    <col min="14683" max="14691" width="0" style="476" hidden="1" customWidth="1"/>
    <col min="14692" max="14692" width="11.7109375" style="476" customWidth="1"/>
    <col min="14693" max="14693" width="6.42578125" style="476" bestFit="1" customWidth="1"/>
    <col min="14694" max="14694" width="11.7109375" style="476" customWidth="1"/>
    <col min="14695" max="14695" width="0" style="476" hidden="1" customWidth="1"/>
    <col min="14696" max="14696" width="3.7109375" style="476" customWidth="1"/>
    <col min="14697" max="14697" width="11.140625" style="476" bestFit="1" customWidth="1"/>
    <col min="14698" max="14925" width="10.5703125" style="476"/>
    <col min="14926" max="14933" width="0" style="476" hidden="1" customWidth="1"/>
    <col min="14934" max="14936" width="3.7109375" style="476" customWidth="1"/>
    <col min="14937" max="14937" width="12.7109375" style="476" customWidth="1"/>
    <col min="14938" max="14938" width="47.42578125" style="476" customWidth="1"/>
    <col min="14939" max="14947" width="0" style="476" hidden="1" customWidth="1"/>
    <col min="14948" max="14948" width="11.7109375" style="476" customWidth="1"/>
    <col min="14949" max="14949" width="6.42578125" style="476" bestFit="1" customWidth="1"/>
    <col min="14950" max="14950" width="11.7109375" style="476" customWidth="1"/>
    <col min="14951" max="14951" width="0" style="476" hidden="1" customWidth="1"/>
    <col min="14952" max="14952" width="3.7109375" style="476" customWidth="1"/>
    <col min="14953" max="14953" width="11.140625" style="476" bestFit="1" customWidth="1"/>
    <col min="14954" max="15181" width="10.5703125" style="476"/>
    <col min="15182" max="15189" width="0" style="476" hidden="1" customWidth="1"/>
    <col min="15190" max="15192" width="3.7109375" style="476" customWidth="1"/>
    <col min="15193" max="15193" width="12.7109375" style="476" customWidth="1"/>
    <col min="15194" max="15194" width="47.42578125" style="476" customWidth="1"/>
    <col min="15195" max="15203" width="0" style="476" hidden="1" customWidth="1"/>
    <col min="15204" max="15204" width="11.7109375" style="476" customWidth="1"/>
    <col min="15205" max="15205" width="6.42578125" style="476" bestFit="1" customWidth="1"/>
    <col min="15206" max="15206" width="11.7109375" style="476" customWidth="1"/>
    <col min="15207" max="15207" width="0" style="476" hidden="1" customWidth="1"/>
    <col min="15208" max="15208" width="3.7109375" style="476" customWidth="1"/>
    <col min="15209" max="15209" width="11.140625" style="476" bestFit="1" customWidth="1"/>
    <col min="15210" max="15437" width="10.5703125" style="476"/>
    <col min="15438" max="15445" width="0" style="476" hidden="1" customWidth="1"/>
    <col min="15446" max="15448" width="3.7109375" style="476" customWidth="1"/>
    <col min="15449" max="15449" width="12.7109375" style="476" customWidth="1"/>
    <col min="15450" max="15450" width="47.42578125" style="476" customWidth="1"/>
    <col min="15451" max="15459" width="0" style="476" hidden="1" customWidth="1"/>
    <col min="15460" max="15460" width="11.7109375" style="476" customWidth="1"/>
    <col min="15461" max="15461" width="6.42578125" style="476" bestFit="1" customWidth="1"/>
    <col min="15462" max="15462" width="11.7109375" style="476" customWidth="1"/>
    <col min="15463" max="15463" width="0" style="476" hidden="1" customWidth="1"/>
    <col min="15464" max="15464" width="3.7109375" style="476" customWidth="1"/>
    <col min="15465" max="15465" width="11.140625" style="476" bestFit="1" customWidth="1"/>
    <col min="15466" max="15693" width="10.5703125" style="476"/>
    <col min="15694" max="15701" width="0" style="476" hidden="1" customWidth="1"/>
    <col min="15702" max="15704" width="3.7109375" style="476" customWidth="1"/>
    <col min="15705" max="15705" width="12.7109375" style="476" customWidth="1"/>
    <col min="15706" max="15706" width="47.42578125" style="476" customWidth="1"/>
    <col min="15707" max="15715" width="0" style="476" hidden="1" customWidth="1"/>
    <col min="15716" max="15716" width="11.7109375" style="476" customWidth="1"/>
    <col min="15717" max="15717" width="6.42578125" style="476" bestFit="1" customWidth="1"/>
    <col min="15718" max="15718" width="11.7109375" style="476" customWidth="1"/>
    <col min="15719" max="15719" width="0" style="476" hidden="1" customWidth="1"/>
    <col min="15720" max="15720" width="3.7109375" style="476" customWidth="1"/>
    <col min="15721" max="15721" width="11.140625" style="476" bestFit="1" customWidth="1"/>
    <col min="15722" max="15949" width="10.5703125" style="476"/>
    <col min="15950" max="15957" width="0" style="476" hidden="1" customWidth="1"/>
    <col min="15958" max="15960" width="3.7109375" style="476" customWidth="1"/>
    <col min="15961" max="15961" width="12.7109375" style="476" customWidth="1"/>
    <col min="15962" max="15962" width="47.42578125" style="476" customWidth="1"/>
    <col min="15963" max="15971" width="0" style="476" hidden="1" customWidth="1"/>
    <col min="15972" max="15972" width="11.7109375" style="476" customWidth="1"/>
    <col min="15973" max="15973" width="6.42578125" style="476" bestFit="1" customWidth="1"/>
    <col min="15974" max="15974" width="11.7109375" style="476" customWidth="1"/>
    <col min="15975" max="15975" width="0" style="476" hidden="1" customWidth="1"/>
    <col min="15976" max="15976" width="3.7109375" style="476" customWidth="1"/>
    <col min="15977" max="15977" width="11.140625" style="476" bestFit="1" customWidth="1"/>
    <col min="15978" max="16205" width="10.5703125" style="476"/>
    <col min="16206" max="16213" width="0" style="476" hidden="1" customWidth="1"/>
    <col min="16214" max="16216" width="3.7109375" style="476" customWidth="1"/>
    <col min="16217" max="16217" width="12.7109375" style="476" customWidth="1"/>
    <col min="16218" max="16218" width="47.42578125" style="476" customWidth="1"/>
    <col min="16219" max="16227" width="0" style="476" hidden="1" customWidth="1"/>
    <col min="16228" max="16228" width="11.7109375" style="476" customWidth="1"/>
    <col min="16229" max="16229" width="6.42578125" style="476" bestFit="1" customWidth="1"/>
    <col min="16230" max="16230" width="11.7109375" style="476" customWidth="1"/>
    <col min="16231" max="16231" width="0" style="476" hidden="1" customWidth="1"/>
    <col min="16232" max="16232" width="3.7109375" style="476" customWidth="1"/>
    <col min="16233" max="16233" width="11.140625" style="476" bestFit="1" customWidth="1"/>
    <col min="16234" max="16384" width="10.5703125" style="476"/>
  </cols>
  <sheetData>
    <row r="1" spans="1:117" hidden="1"/>
    <row r="2" spans="1:117" hidden="1"/>
    <row r="3" spans="1:117" hidden="1"/>
    <row r="4" spans="1:117" ht="3" customHeight="1">
      <c r="J4" s="481"/>
      <c r="K4" s="481"/>
      <c r="L4" s="477"/>
      <c r="M4" s="477"/>
      <c r="N4" s="477"/>
      <c r="O4" s="484"/>
      <c r="P4" s="484"/>
      <c r="Q4" s="484"/>
      <c r="R4" s="484"/>
      <c r="S4" s="484"/>
      <c r="T4" s="484"/>
      <c r="U4" s="484"/>
      <c r="V4" s="484"/>
      <c r="W4" s="484"/>
      <c r="X4" s="484"/>
      <c r="Y4" s="484"/>
      <c r="Z4" s="477"/>
      <c r="AA4" s="997"/>
      <c r="AB4" s="997"/>
      <c r="AC4" s="997"/>
      <c r="AD4" s="997"/>
      <c r="AE4" s="997"/>
      <c r="AF4" s="997"/>
      <c r="AG4" s="997"/>
      <c r="AH4" s="997"/>
      <c r="AI4" s="997"/>
      <c r="AJ4" s="997"/>
      <c r="AK4" s="997"/>
      <c r="AL4" s="990"/>
      <c r="AM4" s="997"/>
      <c r="AN4" s="997"/>
      <c r="AO4" s="997"/>
      <c r="AP4" s="997"/>
      <c r="AQ4" s="997"/>
      <c r="AR4" s="997"/>
      <c r="AS4" s="997"/>
      <c r="AT4" s="997"/>
      <c r="AU4" s="997"/>
      <c r="AV4" s="997"/>
      <c r="AW4" s="997"/>
      <c r="AX4" s="990"/>
      <c r="AY4" s="997"/>
      <c r="AZ4" s="997"/>
      <c r="BA4" s="997"/>
      <c r="BB4" s="997"/>
      <c r="BC4" s="997"/>
      <c r="BD4" s="997"/>
      <c r="BE4" s="997"/>
      <c r="BF4" s="997"/>
      <c r="BG4" s="997"/>
      <c r="BH4" s="997"/>
      <c r="BI4" s="997"/>
      <c r="BJ4" s="990"/>
      <c r="BK4" s="997"/>
      <c r="BL4" s="997"/>
      <c r="BM4" s="997"/>
      <c r="BN4" s="997"/>
      <c r="BO4" s="997"/>
      <c r="BP4" s="997"/>
      <c r="BQ4" s="997"/>
      <c r="BR4" s="997"/>
      <c r="BS4" s="997"/>
      <c r="BT4" s="997"/>
      <c r="BU4" s="997"/>
      <c r="BV4" s="990"/>
      <c r="BW4" s="997"/>
      <c r="BX4" s="997"/>
      <c r="BY4" s="997"/>
      <c r="BZ4" s="997"/>
      <c r="CA4" s="997"/>
      <c r="CB4" s="997"/>
      <c r="CC4" s="997"/>
      <c r="CD4" s="997"/>
      <c r="CE4" s="997"/>
      <c r="CF4" s="997"/>
      <c r="CG4" s="997"/>
      <c r="CH4" s="990"/>
      <c r="CI4" s="997"/>
      <c r="CJ4" s="997"/>
      <c r="CK4" s="997"/>
      <c r="CL4" s="997"/>
      <c r="CM4" s="997"/>
      <c r="CN4" s="997"/>
      <c r="CO4" s="997"/>
      <c r="CP4" s="997"/>
      <c r="CQ4" s="997"/>
      <c r="CR4" s="997"/>
      <c r="CS4" s="997"/>
      <c r="CT4" s="990"/>
      <c r="CU4" s="997"/>
      <c r="CV4" s="997"/>
      <c r="CW4" s="997"/>
      <c r="CX4" s="997"/>
      <c r="CY4" s="997"/>
      <c r="CZ4" s="997"/>
      <c r="DA4" s="997"/>
      <c r="DB4" s="997"/>
      <c r="DC4" s="997"/>
      <c r="DD4" s="997"/>
      <c r="DE4" s="997"/>
      <c r="DF4" s="990"/>
    </row>
    <row r="5" spans="1:117" ht="22.5" customHeight="1">
      <c r="J5" s="481"/>
      <c r="K5" s="481"/>
      <c r="L5" s="1231" t="s">
        <v>665</v>
      </c>
      <c r="M5" s="1231"/>
      <c r="N5" s="1231"/>
      <c r="O5" s="1231"/>
      <c r="P5" s="1231"/>
      <c r="Q5" s="1231"/>
      <c r="R5" s="1231"/>
      <c r="S5" s="1231"/>
      <c r="T5" s="1231"/>
      <c r="U5" s="578"/>
      <c r="V5" s="522"/>
      <c r="W5" s="522"/>
      <c r="X5" s="584"/>
      <c r="Y5" s="584"/>
      <c r="Z5" s="496"/>
      <c r="AA5" s="578"/>
      <c r="AB5" s="578"/>
      <c r="AC5" s="578"/>
      <c r="AD5" s="578"/>
      <c r="AE5" s="578"/>
      <c r="AF5" s="578"/>
      <c r="AG5" s="578"/>
      <c r="AJ5" s="1007"/>
      <c r="AK5" s="1007"/>
      <c r="AL5" s="578"/>
      <c r="AM5" s="578"/>
      <c r="AN5" s="578"/>
      <c r="AO5" s="578"/>
      <c r="AP5" s="578"/>
      <c r="AQ5" s="578"/>
      <c r="AR5" s="578"/>
      <c r="AS5" s="578"/>
      <c r="AV5" s="1007"/>
      <c r="AW5" s="1007"/>
      <c r="AX5" s="578"/>
      <c r="AY5" s="578"/>
      <c r="AZ5" s="578"/>
      <c r="BA5" s="578"/>
      <c r="BB5" s="578"/>
      <c r="BC5" s="578"/>
      <c r="BD5" s="578"/>
      <c r="BE5" s="578"/>
      <c r="BH5" s="1007"/>
      <c r="BI5" s="1007"/>
      <c r="BJ5" s="578"/>
      <c r="BK5" s="578"/>
      <c r="BL5" s="578"/>
      <c r="BM5" s="578"/>
      <c r="BN5" s="578"/>
      <c r="BO5" s="578"/>
      <c r="BP5" s="578"/>
      <c r="BQ5" s="578"/>
      <c r="BT5" s="1007"/>
      <c r="BU5" s="1007"/>
      <c r="BV5" s="578"/>
      <c r="BW5" s="578"/>
      <c r="BX5" s="578"/>
      <c r="BY5" s="578"/>
      <c r="BZ5" s="578"/>
      <c r="CA5" s="578"/>
      <c r="CB5" s="578"/>
      <c r="CC5" s="578"/>
      <c r="CF5" s="1007"/>
      <c r="CG5" s="1007"/>
      <c r="CH5" s="578"/>
      <c r="CI5" s="578"/>
      <c r="CJ5" s="578"/>
      <c r="CK5" s="578"/>
      <c r="CL5" s="578"/>
      <c r="CM5" s="578"/>
      <c r="CN5" s="578"/>
      <c r="CO5" s="578"/>
      <c r="CR5" s="1007"/>
      <c r="CS5" s="1007"/>
      <c r="CT5" s="578"/>
      <c r="CU5" s="578"/>
      <c r="CV5" s="578"/>
      <c r="CW5" s="578"/>
      <c r="CX5" s="578"/>
      <c r="CY5" s="578"/>
      <c r="CZ5" s="578"/>
      <c r="DA5" s="578"/>
      <c r="DD5" s="1007"/>
      <c r="DE5" s="1007"/>
      <c r="DF5" s="578"/>
    </row>
    <row r="6" spans="1:117" ht="3" customHeight="1">
      <c r="J6" s="481"/>
      <c r="K6" s="481"/>
      <c r="L6" s="477"/>
      <c r="M6" s="477"/>
      <c r="N6" s="477"/>
      <c r="O6" s="480"/>
      <c r="P6" s="480"/>
      <c r="Q6" s="480"/>
      <c r="R6" s="480"/>
      <c r="S6" s="480"/>
      <c r="T6" s="480"/>
      <c r="U6" s="477"/>
      <c r="V6" s="477"/>
      <c r="AA6" s="754"/>
      <c r="AB6" s="754"/>
      <c r="AC6" s="754"/>
      <c r="AD6" s="754"/>
      <c r="AE6" s="754"/>
      <c r="AF6" s="754"/>
      <c r="AG6" s="990"/>
      <c r="AH6" s="990"/>
      <c r="AM6" s="754"/>
      <c r="AN6" s="754"/>
      <c r="AO6" s="754"/>
      <c r="AP6" s="754"/>
      <c r="AQ6" s="754"/>
      <c r="AR6" s="754"/>
      <c r="AS6" s="990"/>
      <c r="AT6" s="990"/>
      <c r="AY6" s="754"/>
      <c r="AZ6" s="754"/>
      <c r="BA6" s="754"/>
      <c r="BB6" s="754"/>
      <c r="BC6" s="754"/>
      <c r="BD6" s="754"/>
      <c r="BE6" s="990"/>
      <c r="BF6" s="990"/>
      <c r="BK6" s="754"/>
      <c r="BL6" s="754"/>
      <c r="BM6" s="754"/>
      <c r="BN6" s="754"/>
      <c r="BO6" s="754"/>
      <c r="BP6" s="754"/>
      <c r="BQ6" s="990"/>
      <c r="BR6" s="990"/>
      <c r="BW6" s="754"/>
      <c r="BX6" s="754"/>
      <c r="BY6" s="754"/>
      <c r="BZ6" s="754"/>
      <c r="CA6" s="754"/>
      <c r="CB6" s="754"/>
      <c r="CC6" s="990"/>
      <c r="CD6" s="990"/>
      <c r="CI6" s="754"/>
      <c r="CJ6" s="754"/>
      <c r="CK6" s="754"/>
      <c r="CL6" s="754"/>
      <c r="CM6" s="754"/>
      <c r="CN6" s="754"/>
      <c r="CO6" s="990"/>
      <c r="CP6" s="990"/>
      <c r="CU6" s="754"/>
      <c r="CV6" s="754"/>
      <c r="CW6" s="754"/>
      <c r="CX6" s="754"/>
      <c r="CY6" s="754"/>
      <c r="CZ6" s="754"/>
      <c r="DA6" s="990"/>
      <c r="DB6" s="990"/>
    </row>
    <row r="7" spans="1:117" s="522" customFormat="1" ht="22.5">
      <c r="A7" s="584"/>
      <c r="B7" s="584"/>
      <c r="C7" s="584"/>
      <c r="D7" s="584"/>
      <c r="E7" s="584"/>
      <c r="F7" s="584"/>
      <c r="G7" s="590"/>
      <c r="H7" s="590"/>
      <c r="I7" s="530"/>
      <c r="J7" s="528"/>
      <c r="K7" s="528"/>
      <c r="L7" s="523"/>
      <c r="M7" s="616" t="s">
        <v>501</v>
      </c>
      <c r="N7" s="665"/>
      <c r="O7" s="1249" t="str">
        <f>IF(NameOrPr_ch="",IF(NameOrPr="","",NameOrPr),NameOrPr_ch)</f>
        <v>Региональная служба по тарифам Ростовской области</v>
      </c>
      <c r="P7" s="1250"/>
      <c r="Q7" s="1250"/>
      <c r="R7" s="1250"/>
      <c r="S7" s="1250"/>
      <c r="T7" s="1251"/>
      <c r="U7" s="668"/>
      <c r="V7" s="523"/>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I7" s="584"/>
      <c r="DJ7" s="584"/>
      <c r="DK7" s="584"/>
      <c r="DL7" s="584"/>
      <c r="DM7" s="584"/>
    </row>
    <row r="8" spans="1:117" s="491" customFormat="1" ht="18.75">
      <c r="A8" s="504"/>
      <c r="B8" s="504"/>
      <c r="C8" s="504"/>
      <c r="D8" s="504"/>
      <c r="E8" s="504"/>
      <c r="F8" s="504"/>
      <c r="G8" s="504"/>
      <c r="H8" s="504"/>
      <c r="L8" s="498"/>
      <c r="M8" s="616" t="s">
        <v>595</v>
      </c>
      <c r="N8" s="665"/>
      <c r="O8" s="1249" t="str">
        <f>IF(datePr_ch="",IF(datePr="","",datePr),datePr_ch)</f>
        <v>18.12.2020</v>
      </c>
      <c r="P8" s="1250"/>
      <c r="Q8" s="1250"/>
      <c r="R8" s="1250"/>
      <c r="S8" s="1250"/>
      <c r="T8" s="1251"/>
      <c r="U8" s="666"/>
      <c r="V8" s="486"/>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I8" s="504"/>
      <c r="DJ8" s="504"/>
      <c r="DK8" s="504"/>
      <c r="DL8" s="504"/>
      <c r="DM8" s="504"/>
    </row>
    <row r="9" spans="1:117" s="491" customFormat="1" ht="18.75">
      <c r="A9" s="504"/>
      <c r="B9" s="504"/>
      <c r="C9" s="504"/>
      <c r="D9" s="504"/>
      <c r="E9" s="504"/>
      <c r="F9" s="504"/>
      <c r="G9" s="504"/>
      <c r="H9" s="504"/>
      <c r="L9" s="551"/>
      <c r="M9" s="616" t="s">
        <v>594</v>
      </c>
      <c r="N9" s="665"/>
      <c r="O9" s="1249" t="str">
        <f>IF(numberPr_ch="",IF(numberPr="","",numberPr),numberPr_ch)</f>
        <v>54/6</v>
      </c>
      <c r="P9" s="1250"/>
      <c r="Q9" s="1250"/>
      <c r="R9" s="1250"/>
      <c r="S9" s="1250"/>
      <c r="T9" s="1251"/>
      <c r="U9" s="666"/>
      <c r="V9" s="486"/>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I9" s="504"/>
      <c r="DJ9" s="504"/>
      <c r="DK9" s="504"/>
      <c r="DL9" s="504"/>
      <c r="DM9" s="504"/>
    </row>
    <row r="10" spans="1:117" s="491" customFormat="1" ht="18.75">
      <c r="A10" s="504"/>
      <c r="B10" s="504"/>
      <c r="C10" s="504"/>
      <c r="D10" s="504"/>
      <c r="E10" s="504"/>
      <c r="F10" s="504"/>
      <c r="G10" s="504"/>
      <c r="H10" s="504"/>
      <c r="L10" s="551"/>
      <c r="M10" s="616" t="s">
        <v>500</v>
      </c>
      <c r="N10" s="665"/>
      <c r="O10" s="1249" t="str">
        <f>IF(IstPub_ch="",IF(IstPub="","",IstPub),IstPub_ch)</f>
        <v>www.rst.donland.ru</v>
      </c>
      <c r="P10" s="1250"/>
      <c r="Q10" s="1250"/>
      <c r="R10" s="1250"/>
      <c r="S10" s="1250"/>
      <c r="T10" s="1251"/>
      <c r="U10" s="666"/>
      <c r="V10" s="486"/>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I10" s="504"/>
      <c r="DJ10" s="504"/>
      <c r="DK10" s="504"/>
      <c r="DL10" s="504"/>
      <c r="DM10" s="504"/>
    </row>
    <row r="11" spans="1:117" s="491" customFormat="1" ht="11.25" hidden="1">
      <c r="A11" s="504"/>
      <c r="B11" s="504"/>
      <c r="C11" s="504"/>
      <c r="D11" s="504"/>
      <c r="E11" s="504"/>
      <c r="F11" s="504"/>
      <c r="G11" s="504"/>
      <c r="H11" s="504"/>
      <c r="L11" s="551"/>
      <c r="M11" s="551"/>
      <c r="N11" s="565"/>
      <c r="O11" s="581"/>
      <c r="P11" s="581"/>
      <c r="Q11" s="581"/>
      <c r="R11" s="581"/>
      <c r="S11" s="581"/>
      <c r="T11" s="581"/>
      <c r="U11" s="486"/>
      <c r="V11" s="486"/>
      <c r="Z11" s="502" t="s">
        <v>372</v>
      </c>
      <c r="AA11" s="766"/>
      <c r="AB11" s="766"/>
      <c r="AC11" s="766"/>
      <c r="AD11" s="766"/>
      <c r="AE11" s="766"/>
      <c r="AF11" s="766"/>
      <c r="AG11" s="486"/>
      <c r="AH11" s="486"/>
      <c r="AI11" s="1006"/>
      <c r="AJ11" s="1006"/>
      <c r="AK11" s="1006"/>
      <c r="AL11" s="1010" t="s">
        <v>372</v>
      </c>
      <c r="AM11" s="766"/>
      <c r="AN11" s="766"/>
      <c r="AO11" s="766"/>
      <c r="AP11" s="766"/>
      <c r="AQ11" s="766"/>
      <c r="AR11" s="766"/>
      <c r="AS11" s="486"/>
      <c r="AT11" s="486"/>
      <c r="AU11" s="1006"/>
      <c r="AV11" s="1006"/>
      <c r="AW11" s="1006"/>
      <c r="AX11" s="1010" t="s">
        <v>372</v>
      </c>
      <c r="AY11" s="766"/>
      <c r="AZ11" s="766"/>
      <c r="BA11" s="766"/>
      <c r="BB11" s="766"/>
      <c r="BC11" s="766"/>
      <c r="BD11" s="766"/>
      <c r="BE11" s="486"/>
      <c r="BF11" s="486"/>
      <c r="BG11" s="1006"/>
      <c r="BH11" s="1006"/>
      <c r="BI11" s="1006"/>
      <c r="BJ11" s="1010" t="s">
        <v>372</v>
      </c>
      <c r="BK11" s="766"/>
      <c r="BL11" s="766"/>
      <c r="BM11" s="766"/>
      <c r="BN11" s="766"/>
      <c r="BO11" s="766"/>
      <c r="BP11" s="766"/>
      <c r="BQ11" s="486"/>
      <c r="BR11" s="486"/>
      <c r="BS11" s="1006"/>
      <c r="BT11" s="1006"/>
      <c r="BU11" s="1006"/>
      <c r="BV11" s="1010" t="s">
        <v>372</v>
      </c>
      <c r="BW11" s="766"/>
      <c r="BX11" s="766"/>
      <c r="BY11" s="766"/>
      <c r="BZ11" s="766"/>
      <c r="CA11" s="766"/>
      <c r="CB11" s="766"/>
      <c r="CC11" s="486"/>
      <c r="CD11" s="486"/>
      <c r="CE11" s="1006"/>
      <c r="CF11" s="1006"/>
      <c r="CG11" s="1006"/>
      <c r="CH11" s="1010" t="s">
        <v>372</v>
      </c>
      <c r="CI11" s="766"/>
      <c r="CJ11" s="766"/>
      <c r="CK11" s="766"/>
      <c r="CL11" s="766"/>
      <c r="CM11" s="766"/>
      <c r="CN11" s="766"/>
      <c r="CO11" s="486"/>
      <c r="CP11" s="486"/>
      <c r="CQ11" s="1006"/>
      <c r="CR11" s="1006"/>
      <c r="CS11" s="1006"/>
      <c r="CT11" s="1010" t="s">
        <v>372</v>
      </c>
      <c r="CU11" s="766"/>
      <c r="CV11" s="766"/>
      <c r="CW11" s="766"/>
      <c r="CX11" s="766"/>
      <c r="CY11" s="766"/>
      <c r="CZ11" s="766"/>
      <c r="DA11" s="486"/>
      <c r="DB11" s="486"/>
      <c r="DC11" s="1006"/>
      <c r="DD11" s="1006"/>
      <c r="DE11" s="1006"/>
      <c r="DF11" s="1010" t="s">
        <v>372</v>
      </c>
      <c r="DI11" s="504"/>
      <c r="DJ11" s="504"/>
      <c r="DK11" s="504"/>
      <c r="DL11" s="504"/>
      <c r="DM11" s="504"/>
    </row>
    <row r="12" spans="1:117">
      <c r="J12" s="481"/>
      <c r="K12" s="481"/>
      <c r="L12" s="477"/>
      <c r="M12" s="477"/>
      <c r="N12" s="477"/>
      <c r="O12" s="1248"/>
      <c r="P12" s="1248"/>
      <c r="Q12" s="1248"/>
      <c r="R12" s="1248"/>
      <c r="S12" s="1248"/>
      <c r="T12" s="1248"/>
      <c r="U12" s="1248"/>
      <c r="V12" s="1248"/>
      <c r="W12" s="1248"/>
      <c r="X12" s="1248"/>
      <c r="Y12" s="1248"/>
      <c r="Z12" s="1248"/>
      <c r="AA12" s="1248" t="s">
        <v>2314</v>
      </c>
      <c r="AB12" s="1248"/>
      <c r="AC12" s="1248"/>
      <c r="AD12" s="1248"/>
      <c r="AE12" s="1248"/>
      <c r="AF12" s="1248"/>
      <c r="AG12" s="1248"/>
      <c r="AH12" s="1248"/>
      <c r="AI12" s="1248"/>
      <c r="AJ12" s="1248"/>
      <c r="AK12" s="1248"/>
      <c r="AL12" s="1248"/>
      <c r="AM12" s="1248" t="s">
        <v>2314</v>
      </c>
      <c r="AN12" s="1248"/>
      <c r="AO12" s="1248"/>
      <c r="AP12" s="1248"/>
      <c r="AQ12" s="1248"/>
      <c r="AR12" s="1248"/>
      <c r="AS12" s="1248"/>
      <c r="AT12" s="1248"/>
      <c r="AU12" s="1248"/>
      <c r="AV12" s="1248"/>
      <c r="AW12" s="1248"/>
      <c r="AX12" s="1248"/>
      <c r="AY12" s="1248" t="s">
        <v>2314</v>
      </c>
      <c r="AZ12" s="1248"/>
      <c r="BA12" s="1248"/>
      <c r="BB12" s="1248"/>
      <c r="BC12" s="1248"/>
      <c r="BD12" s="1248"/>
      <c r="BE12" s="1248"/>
      <c r="BF12" s="1248"/>
      <c r="BG12" s="1248"/>
      <c r="BH12" s="1248"/>
      <c r="BI12" s="1248"/>
      <c r="BJ12" s="1248"/>
      <c r="BK12" s="1248" t="s">
        <v>2314</v>
      </c>
      <c r="BL12" s="1248"/>
      <c r="BM12" s="1248"/>
      <c r="BN12" s="1248"/>
      <c r="BO12" s="1248"/>
      <c r="BP12" s="1248"/>
      <c r="BQ12" s="1248"/>
      <c r="BR12" s="1248"/>
      <c r="BS12" s="1248"/>
      <c r="BT12" s="1248"/>
      <c r="BU12" s="1248"/>
      <c r="BV12" s="1248"/>
      <c r="BW12" s="1248" t="s">
        <v>2314</v>
      </c>
      <c r="BX12" s="1248"/>
      <c r="BY12" s="1248"/>
      <c r="BZ12" s="1248"/>
      <c r="CA12" s="1248"/>
      <c r="CB12" s="1248"/>
      <c r="CC12" s="1248"/>
      <c r="CD12" s="1248"/>
      <c r="CE12" s="1248"/>
      <c r="CF12" s="1248"/>
      <c r="CG12" s="1248"/>
      <c r="CH12" s="1248"/>
      <c r="CI12" s="1248" t="s">
        <v>2314</v>
      </c>
      <c r="CJ12" s="1248"/>
      <c r="CK12" s="1248"/>
      <c r="CL12" s="1248"/>
      <c r="CM12" s="1248"/>
      <c r="CN12" s="1248"/>
      <c r="CO12" s="1248"/>
      <c r="CP12" s="1248"/>
      <c r="CQ12" s="1248"/>
      <c r="CR12" s="1248"/>
      <c r="CS12" s="1248"/>
      <c r="CT12" s="1248"/>
      <c r="CU12" s="1248" t="s">
        <v>2314</v>
      </c>
      <c r="CV12" s="1248"/>
      <c r="CW12" s="1248"/>
      <c r="CX12" s="1248"/>
      <c r="CY12" s="1248"/>
      <c r="CZ12" s="1248"/>
      <c r="DA12" s="1248"/>
      <c r="DB12" s="1248"/>
      <c r="DC12" s="1248"/>
      <c r="DD12" s="1248"/>
      <c r="DE12" s="1248"/>
      <c r="DF12" s="1248"/>
    </row>
    <row r="13" spans="1:117" ht="14.25" customHeight="1">
      <c r="J13" s="481"/>
      <c r="K13" s="481"/>
      <c r="L13" s="1215" t="s">
        <v>453</v>
      </c>
      <c r="M13" s="1215"/>
      <c r="N13" s="1215"/>
      <c r="O13" s="1215"/>
      <c r="P13" s="1215"/>
      <c r="Q13" s="1215"/>
      <c r="R13" s="1215"/>
      <c r="S13" s="1215"/>
      <c r="T13" s="1215"/>
      <c r="U13" s="1215"/>
      <c r="V13" s="1215"/>
      <c r="W13" s="1215"/>
      <c r="X13" s="1215"/>
      <c r="Y13" s="1215"/>
      <c r="Z13" s="1215"/>
      <c r="AA13" s="1215"/>
      <c r="AB13" s="1215"/>
      <c r="AC13" s="1215"/>
      <c r="AD13" s="1215"/>
      <c r="AE13" s="1215"/>
      <c r="AF13" s="1215"/>
      <c r="AG13" s="1215"/>
      <c r="AH13" s="1215"/>
      <c r="AI13" s="1215"/>
      <c r="AJ13" s="1215"/>
      <c r="AK13" s="1215"/>
      <c r="AL13" s="1215"/>
      <c r="AM13" s="1215"/>
      <c r="AN13" s="1215"/>
      <c r="AO13" s="1215"/>
      <c r="AP13" s="1215"/>
      <c r="AQ13" s="1215"/>
      <c r="AR13" s="1215"/>
      <c r="AS13" s="1215"/>
      <c r="AT13" s="1215"/>
      <c r="AU13" s="1215"/>
      <c r="AV13" s="1215"/>
      <c r="AW13" s="1215"/>
      <c r="AX13" s="1215"/>
      <c r="AY13" s="1215"/>
      <c r="AZ13" s="1215"/>
      <c r="BA13" s="1215"/>
      <c r="BB13" s="1215"/>
      <c r="BC13" s="1215"/>
      <c r="BD13" s="1215"/>
      <c r="BE13" s="1215"/>
      <c r="BF13" s="1215"/>
      <c r="BG13" s="1215"/>
      <c r="BH13" s="1215"/>
      <c r="BI13" s="1215"/>
      <c r="BJ13" s="1215"/>
      <c r="BK13" s="1215"/>
      <c r="BL13" s="1215"/>
      <c r="BM13" s="1215"/>
      <c r="BN13" s="1215"/>
      <c r="BO13" s="1215"/>
      <c r="BP13" s="1215"/>
      <c r="BQ13" s="1215"/>
      <c r="BR13" s="1215"/>
      <c r="BS13" s="1215"/>
      <c r="BT13" s="1215"/>
      <c r="BU13" s="1215"/>
      <c r="BV13" s="1215"/>
      <c r="BW13" s="1215"/>
      <c r="BX13" s="1215"/>
      <c r="BY13" s="1215"/>
      <c r="BZ13" s="1215"/>
      <c r="CA13" s="1215"/>
      <c r="CB13" s="1215"/>
      <c r="CC13" s="1215"/>
      <c r="CD13" s="1215"/>
      <c r="CE13" s="1215"/>
      <c r="CF13" s="1215"/>
      <c r="CG13" s="1215"/>
      <c r="CH13" s="1215"/>
      <c r="CI13" s="1215"/>
      <c r="CJ13" s="1215"/>
      <c r="CK13" s="1215"/>
      <c r="CL13" s="1215"/>
      <c r="CM13" s="1215"/>
      <c r="CN13" s="1215"/>
      <c r="CO13" s="1215"/>
      <c r="CP13" s="1215"/>
      <c r="CQ13" s="1215"/>
      <c r="CR13" s="1215"/>
      <c r="CS13" s="1215"/>
      <c r="CT13" s="1215"/>
      <c r="CU13" s="1215"/>
      <c r="CV13" s="1215"/>
      <c r="CW13" s="1215"/>
      <c r="CX13" s="1215"/>
      <c r="CY13" s="1215"/>
      <c r="CZ13" s="1215"/>
      <c r="DA13" s="1215"/>
      <c r="DB13" s="1215"/>
      <c r="DC13" s="1215"/>
      <c r="DD13" s="1215"/>
      <c r="DE13" s="1215"/>
      <c r="DF13" s="1215"/>
      <c r="DG13" s="1215"/>
      <c r="DH13" s="1151" t="s">
        <v>454</v>
      </c>
    </row>
    <row r="14" spans="1:117" ht="14.25" customHeight="1">
      <c r="J14" s="481"/>
      <c r="K14" s="481"/>
      <c r="L14" s="1215" t="s">
        <v>91</v>
      </c>
      <c r="M14" s="1215" t="s">
        <v>638</v>
      </c>
      <c r="N14" s="577"/>
      <c r="O14" s="1151" t="s">
        <v>640</v>
      </c>
      <c r="P14" s="1151"/>
      <c r="Q14" s="1151"/>
      <c r="R14" s="1151"/>
      <c r="S14" s="1151"/>
      <c r="T14" s="1151"/>
      <c r="U14" s="1151"/>
      <c r="V14" s="1151"/>
      <c r="W14" s="1151"/>
      <c r="X14" s="1151"/>
      <c r="Y14" s="1151"/>
      <c r="Z14" s="1215" t="s">
        <v>340</v>
      </c>
      <c r="AA14" s="1151" t="s">
        <v>640</v>
      </c>
      <c r="AB14" s="1151"/>
      <c r="AC14" s="1151"/>
      <c r="AD14" s="1151"/>
      <c r="AE14" s="1151"/>
      <c r="AF14" s="1151"/>
      <c r="AG14" s="1151"/>
      <c r="AH14" s="1151"/>
      <c r="AI14" s="1151"/>
      <c r="AJ14" s="1151"/>
      <c r="AK14" s="1151"/>
      <c r="AL14" s="1215" t="s">
        <v>340</v>
      </c>
      <c r="AM14" s="1151" t="s">
        <v>640</v>
      </c>
      <c r="AN14" s="1151"/>
      <c r="AO14" s="1151"/>
      <c r="AP14" s="1151"/>
      <c r="AQ14" s="1151"/>
      <c r="AR14" s="1151"/>
      <c r="AS14" s="1151"/>
      <c r="AT14" s="1151"/>
      <c r="AU14" s="1151"/>
      <c r="AV14" s="1151"/>
      <c r="AW14" s="1151"/>
      <c r="AX14" s="1215" t="s">
        <v>340</v>
      </c>
      <c r="AY14" s="1151" t="s">
        <v>640</v>
      </c>
      <c r="AZ14" s="1151"/>
      <c r="BA14" s="1151"/>
      <c r="BB14" s="1151"/>
      <c r="BC14" s="1151"/>
      <c r="BD14" s="1151"/>
      <c r="BE14" s="1151"/>
      <c r="BF14" s="1151"/>
      <c r="BG14" s="1151"/>
      <c r="BH14" s="1151"/>
      <c r="BI14" s="1151"/>
      <c r="BJ14" s="1215" t="s">
        <v>340</v>
      </c>
      <c r="BK14" s="1151" t="s">
        <v>640</v>
      </c>
      <c r="BL14" s="1151"/>
      <c r="BM14" s="1151"/>
      <c r="BN14" s="1151"/>
      <c r="BO14" s="1151"/>
      <c r="BP14" s="1151"/>
      <c r="BQ14" s="1151"/>
      <c r="BR14" s="1151"/>
      <c r="BS14" s="1151"/>
      <c r="BT14" s="1151"/>
      <c r="BU14" s="1151"/>
      <c r="BV14" s="1215" t="s">
        <v>340</v>
      </c>
      <c r="BW14" s="1151" t="s">
        <v>640</v>
      </c>
      <c r="BX14" s="1151"/>
      <c r="BY14" s="1151"/>
      <c r="BZ14" s="1151"/>
      <c r="CA14" s="1151"/>
      <c r="CB14" s="1151"/>
      <c r="CC14" s="1151"/>
      <c r="CD14" s="1151"/>
      <c r="CE14" s="1151"/>
      <c r="CF14" s="1151"/>
      <c r="CG14" s="1151"/>
      <c r="CH14" s="1215" t="s">
        <v>340</v>
      </c>
      <c r="CI14" s="1151" t="s">
        <v>640</v>
      </c>
      <c r="CJ14" s="1151"/>
      <c r="CK14" s="1151"/>
      <c r="CL14" s="1151"/>
      <c r="CM14" s="1151"/>
      <c r="CN14" s="1151"/>
      <c r="CO14" s="1151"/>
      <c r="CP14" s="1151"/>
      <c r="CQ14" s="1151"/>
      <c r="CR14" s="1151"/>
      <c r="CS14" s="1151"/>
      <c r="CT14" s="1215" t="s">
        <v>340</v>
      </c>
      <c r="CU14" s="1151" t="s">
        <v>640</v>
      </c>
      <c r="CV14" s="1151"/>
      <c r="CW14" s="1151"/>
      <c r="CX14" s="1151"/>
      <c r="CY14" s="1151"/>
      <c r="CZ14" s="1151"/>
      <c r="DA14" s="1151"/>
      <c r="DB14" s="1151"/>
      <c r="DC14" s="1151"/>
      <c r="DD14" s="1151"/>
      <c r="DE14" s="1151"/>
      <c r="DF14" s="1215" t="s">
        <v>340</v>
      </c>
      <c r="DG14" s="1247" t="s">
        <v>274</v>
      </c>
      <c r="DH14" s="1151"/>
    </row>
    <row r="15" spans="1:117" s="522" customFormat="1" ht="14.25" customHeight="1">
      <c r="A15" s="584"/>
      <c r="B15" s="584"/>
      <c r="C15" s="584"/>
      <c r="D15" s="584"/>
      <c r="E15" s="584"/>
      <c r="F15" s="584"/>
      <c r="G15" s="590"/>
      <c r="H15" s="590"/>
      <c r="I15" s="530"/>
      <c r="J15" s="528"/>
      <c r="K15" s="528"/>
      <c r="L15" s="1215"/>
      <c r="M15" s="1215"/>
      <c r="N15" s="577"/>
      <c r="O15" s="1258" t="s">
        <v>666</v>
      </c>
      <c r="P15" s="1258" t="s">
        <v>619</v>
      </c>
      <c r="Q15" s="1258" t="s">
        <v>620</v>
      </c>
      <c r="R15" s="1258" t="s">
        <v>270</v>
      </c>
      <c r="S15" s="1258"/>
      <c r="T15" s="1258" t="s">
        <v>270</v>
      </c>
      <c r="U15" s="1258"/>
      <c r="V15" s="651"/>
      <c r="W15" s="1256" t="s">
        <v>653</v>
      </c>
      <c r="X15" s="1256"/>
      <c r="Y15" s="1256"/>
      <c r="Z15" s="1215"/>
      <c r="AA15" s="1258" t="s">
        <v>666</v>
      </c>
      <c r="AB15" s="1258" t="s">
        <v>619</v>
      </c>
      <c r="AC15" s="1258" t="s">
        <v>620</v>
      </c>
      <c r="AD15" s="1258" t="s">
        <v>270</v>
      </c>
      <c r="AE15" s="1258"/>
      <c r="AF15" s="1258" t="s">
        <v>270</v>
      </c>
      <c r="AG15" s="1258"/>
      <c r="AH15" s="1106"/>
      <c r="AI15" s="1256" t="s">
        <v>653</v>
      </c>
      <c r="AJ15" s="1256"/>
      <c r="AK15" s="1256"/>
      <c r="AL15" s="1215"/>
      <c r="AM15" s="1258" t="s">
        <v>666</v>
      </c>
      <c r="AN15" s="1258" t="s">
        <v>619</v>
      </c>
      <c r="AO15" s="1258" t="s">
        <v>620</v>
      </c>
      <c r="AP15" s="1258" t="s">
        <v>270</v>
      </c>
      <c r="AQ15" s="1258"/>
      <c r="AR15" s="1258" t="s">
        <v>270</v>
      </c>
      <c r="AS15" s="1258"/>
      <c r="AT15" s="1106"/>
      <c r="AU15" s="1256" t="s">
        <v>653</v>
      </c>
      <c r="AV15" s="1256"/>
      <c r="AW15" s="1256"/>
      <c r="AX15" s="1215"/>
      <c r="AY15" s="1258" t="s">
        <v>666</v>
      </c>
      <c r="AZ15" s="1258" t="s">
        <v>619</v>
      </c>
      <c r="BA15" s="1258" t="s">
        <v>620</v>
      </c>
      <c r="BB15" s="1258" t="s">
        <v>270</v>
      </c>
      <c r="BC15" s="1258"/>
      <c r="BD15" s="1258" t="s">
        <v>270</v>
      </c>
      <c r="BE15" s="1258"/>
      <c r="BF15" s="1106"/>
      <c r="BG15" s="1256" t="s">
        <v>653</v>
      </c>
      <c r="BH15" s="1256"/>
      <c r="BI15" s="1256"/>
      <c r="BJ15" s="1215"/>
      <c r="BK15" s="1258" t="s">
        <v>666</v>
      </c>
      <c r="BL15" s="1258" t="s">
        <v>619</v>
      </c>
      <c r="BM15" s="1258" t="s">
        <v>620</v>
      </c>
      <c r="BN15" s="1258" t="s">
        <v>270</v>
      </c>
      <c r="BO15" s="1258"/>
      <c r="BP15" s="1258" t="s">
        <v>270</v>
      </c>
      <c r="BQ15" s="1258"/>
      <c r="BR15" s="1106"/>
      <c r="BS15" s="1256" t="s">
        <v>653</v>
      </c>
      <c r="BT15" s="1256"/>
      <c r="BU15" s="1256"/>
      <c r="BV15" s="1215"/>
      <c r="BW15" s="1258" t="s">
        <v>666</v>
      </c>
      <c r="BX15" s="1258" t="s">
        <v>619</v>
      </c>
      <c r="BY15" s="1258" t="s">
        <v>620</v>
      </c>
      <c r="BZ15" s="1258" t="s">
        <v>270</v>
      </c>
      <c r="CA15" s="1258"/>
      <c r="CB15" s="1258" t="s">
        <v>270</v>
      </c>
      <c r="CC15" s="1258"/>
      <c r="CD15" s="1106"/>
      <c r="CE15" s="1256" t="s">
        <v>653</v>
      </c>
      <c r="CF15" s="1256"/>
      <c r="CG15" s="1256"/>
      <c r="CH15" s="1215"/>
      <c r="CI15" s="1258" t="s">
        <v>666</v>
      </c>
      <c r="CJ15" s="1258" t="s">
        <v>619</v>
      </c>
      <c r="CK15" s="1258" t="s">
        <v>620</v>
      </c>
      <c r="CL15" s="1258" t="s">
        <v>270</v>
      </c>
      <c r="CM15" s="1258"/>
      <c r="CN15" s="1258" t="s">
        <v>270</v>
      </c>
      <c r="CO15" s="1258"/>
      <c r="CP15" s="1106"/>
      <c r="CQ15" s="1256" t="s">
        <v>653</v>
      </c>
      <c r="CR15" s="1256"/>
      <c r="CS15" s="1256"/>
      <c r="CT15" s="1215"/>
      <c r="CU15" s="1258" t="s">
        <v>666</v>
      </c>
      <c r="CV15" s="1258" t="s">
        <v>619</v>
      </c>
      <c r="CW15" s="1258" t="s">
        <v>620</v>
      </c>
      <c r="CX15" s="1258" t="s">
        <v>270</v>
      </c>
      <c r="CY15" s="1258"/>
      <c r="CZ15" s="1258" t="s">
        <v>270</v>
      </c>
      <c r="DA15" s="1258"/>
      <c r="DB15" s="1106"/>
      <c r="DC15" s="1256" t="s">
        <v>653</v>
      </c>
      <c r="DD15" s="1256"/>
      <c r="DE15" s="1256"/>
      <c r="DF15" s="1215"/>
      <c r="DG15" s="1247"/>
      <c r="DH15" s="1151"/>
      <c r="DI15" s="584"/>
      <c r="DJ15" s="584"/>
      <c r="DK15" s="584"/>
      <c r="DL15" s="584"/>
      <c r="DM15" s="584"/>
    </row>
    <row r="16" spans="1:117" ht="56.25" customHeight="1">
      <c r="J16" s="481"/>
      <c r="K16" s="481"/>
      <c r="L16" s="1215"/>
      <c r="M16" s="1215"/>
      <c r="N16" s="577"/>
      <c r="O16" s="1258"/>
      <c r="P16" s="1258"/>
      <c r="Q16" s="1258"/>
      <c r="R16" s="534" t="s">
        <v>621</v>
      </c>
      <c r="S16" s="534" t="s">
        <v>622</v>
      </c>
      <c r="T16" s="534" t="s">
        <v>623</v>
      </c>
      <c r="U16" s="534" t="s">
        <v>624</v>
      </c>
      <c r="V16" s="534"/>
      <c r="W16" s="535" t="s">
        <v>273</v>
      </c>
      <c r="X16" s="1257" t="s">
        <v>272</v>
      </c>
      <c r="Y16" s="1257"/>
      <c r="Z16" s="1215"/>
      <c r="AA16" s="1258"/>
      <c r="AB16" s="1258"/>
      <c r="AC16" s="1258"/>
      <c r="AD16" s="755" t="s">
        <v>621</v>
      </c>
      <c r="AE16" s="755" t="s">
        <v>622</v>
      </c>
      <c r="AF16" s="755" t="s">
        <v>623</v>
      </c>
      <c r="AG16" s="755" t="s">
        <v>624</v>
      </c>
      <c r="AH16" s="755"/>
      <c r="AI16" s="1107" t="s">
        <v>273</v>
      </c>
      <c r="AJ16" s="1257" t="s">
        <v>272</v>
      </c>
      <c r="AK16" s="1257"/>
      <c r="AL16" s="1215"/>
      <c r="AM16" s="1258"/>
      <c r="AN16" s="1258"/>
      <c r="AO16" s="1258"/>
      <c r="AP16" s="755" t="s">
        <v>621</v>
      </c>
      <c r="AQ16" s="755" t="s">
        <v>622</v>
      </c>
      <c r="AR16" s="755" t="s">
        <v>623</v>
      </c>
      <c r="AS16" s="755" t="s">
        <v>624</v>
      </c>
      <c r="AT16" s="755"/>
      <c r="AU16" s="1107" t="s">
        <v>273</v>
      </c>
      <c r="AV16" s="1257" t="s">
        <v>272</v>
      </c>
      <c r="AW16" s="1257"/>
      <c r="AX16" s="1215"/>
      <c r="AY16" s="1258"/>
      <c r="AZ16" s="1258"/>
      <c r="BA16" s="1258"/>
      <c r="BB16" s="755" t="s">
        <v>621</v>
      </c>
      <c r="BC16" s="755" t="s">
        <v>622</v>
      </c>
      <c r="BD16" s="755" t="s">
        <v>623</v>
      </c>
      <c r="BE16" s="755" t="s">
        <v>624</v>
      </c>
      <c r="BF16" s="755"/>
      <c r="BG16" s="1107" t="s">
        <v>273</v>
      </c>
      <c r="BH16" s="1257" t="s">
        <v>272</v>
      </c>
      <c r="BI16" s="1257"/>
      <c r="BJ16" s="1215"/>
      <c r="BK16" s="1258"/>
      <c r="BL16" s="1258"/>
      <c r="BM16" s="1258"/>
      <c r="BN16" s="755" t="s">
        <v>621</v>
      </c>
      <c r="BO16" s="755" t="s">
        <v>622</v>
      </c>
      <c r="BP16" s="755" t="s">
        <v>623</v>
      </c>
      <c r="BQ16" s="755" t="s">
        <v>624</v>
      </c>
      <c r="BR16" s="755"/>
      <c r="BS16" s="1107" t="s">
        <v>273</v>
      </c>
      <c r="BT16" s="1257" t="s">
        <v>272</v>
      </c>
      <c r="BU16" s="1257"/>
      <c r="BV16" s="1215"/>
      <c r="BW16" s="1258"/>
      <c r="BX16" s="1258"/>
      <c r="BY16" s="1258"/>
      <c r="BZ16" s="755" t="s">
        <v>621</v>
      </c>
      <c r="CA16" s="755" t="s">
        <v>622</v>
      </c>
      <c r="CB16" s="755" t="s">
        <v>623</v>
      </c>
      <c r="CC16" s="755" t="s">
        <v>624</v>
      </c>
      <c r="CD16" s="755"/>
      <c r="CE16" s="1107" t="s">
        <v>273</v>
      </c>
      <c r="CF16" s="1257" t="s">
        <v>272</v>
      </c>
      <c r="CG16" s="1257"/>
      <c r="CH16" s="1215"/>
      <c r="CI16" s="1258"/>
      <c r="CJ16" s="1258"/>
      <c r="CK16" s="1258"/>
      <c r="CL16" s="755" t="s">
        <v>621</v>
      </c>
      <c r="CM16" s="755" t="s">
        <v>622</v>
      </c>
      <c r="CN16" s="755" t="s">
        <v>623</v>
      </c>
      <c r="CO16" s="755" t="s">
        <v>624</v>
      </c>
      <c r="CP16" s="755"/>
      <c r="CQ16" s="1107" t="s">
        <v>273</v>
      </c>
      <c r="CR16" s="1257" t="s">
        <v>272</v>
      </c>
      <c r="CS16" s="1257"/>
      <c r="CT16" s="1215"/>
      <c r="CU16" s="1258"/>
      <c r="CV16" s="1258"/>
      <c r="CW16" s="1258"/>
      <c r="CX16" s="755" t="s">
        <v>621</v>
      </c>
      <c r="CY16" s="755" t="s">
        <v>622</v>
      </c>
      <c r="CZ16" s="755" t="s">
        <v>623</v>
      </c>
      <c r="DA16" s="755" t="s">
        <v>624</v>
      </c>
      <c r="DB16" s="755"/>
      <c r="DC16" s="1107" t="s">
        <v>273</v>
      </c>
      <c r="DD16" s="1257" t="s">
        <v>272</v>
      </c>
      <c r="DE16" s="1257"/>
      <c r="DF16" s="1215"/>
      <c r="DG16" s="1247"/>
      <c r="DH16" s="1151"/>
    </row>
    <row r="17" spans="1:117">
      <c r="J17" s="481"/>
      <c r="K17" s="489">
        <v>1</v>
      </c>
      <c r="L17" s="478" t="s">
        <v>92</v>
      </c>
      <c r="M17" s="478" t="s">
        <v>48</v>
      </c>
      <c r="N17" s="495" t="s">
        <v>48</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4">
        <f ca="1">OFFSET(V17,0,-1)</f>
        <v>9</v>
      </c>
      <c r="W17" s="487">
        <f t="shared" ca="1" si="0"/>
        <v>10</v>
      </c>
      <c r="X17" s="1233">
        <f ca="1">OFFSET(X17,0,-1)+1</f>
        <v>11</v>
      </c>
      <c r="Y17" s="1233"/>
      <c r="Z17" s="487">
        <f ca="1">OFFSET(Z17,0,-2)+1</f>
        <v>12</v>
      </c>
      <c r="AA17" s="1108">
        <f ca="1">OFFSET(AA17,0,-1)+1</f>
        <v>13</v>
      </c>
      <c r="AB17" s="1108">
        <f t="shared" ref="AB17:AI17" ca="1" si="1">OFFSET(AB17,0,-1)+1</f>
        <v>14</v>
      </c>
      <c r="AC17" s="1108">
        <f t="shared" ca="1" si="1"/>
        <v>15</v>
      </c>
      <c r="AD17" s="1108">
        <f t="shared" ca="1" si="1"/>
        <v>16</v>
      </c>
      <c r="AE17" s="1108">
        <f t="shared" ca="1" si="1"/>
        <v>17</v>
      </c>
      <c r="AF17" s="1108">
        <f t="shared" ca="1" si="1"/>
        <v>18</v>
      </c>
      <c r="AG17" s="1108">
        <f t="shared" ca="1" si="1"/>
        <v>19</v>
      </c>
      <c r="AH17" s="650">
        <f ca="1">OFFSET(AH17,0,-1)</f>
        <v>19</v>
      </c>
      <c r="AI17" s="1108">
        <f t="shared" ca="1" si="1"/>
        <v>20</v>
      </c>
      <c r="AJ17" s="1233">
        <f ca="1">OFFSET(AJ17,0,-1)+1</f>
        <v>21</v>
      </c>
      <c r="AK17" s="1233"/>
      <c r="AL17" s="1108">
        <f ca="1">OFFSET(AL17,0,-2)+1</f>
        <v>22</v>
      </c>
      <c r="AM17" s="1108">
        <f ca="1">OFFSET(AM17,0,-1)+1</f>
        <v>23</v>
      </c>
      <c r="AN17" s="1108">
        <f t="shared" ref="AN17:AU17" ca="1" si="2">OFFSET(AN17,0,-1)+1</f>
        <v>24</v>
      </c>
      <c r="AO17" s="1108">
        <f t="shared" ca="1" si="2"/>
        <v>25</v>
      </c>
      <c r="AP17" s="1108">
        <f t="shared" ca="1" si="2"/>
        <v>26</v>
      </c>
      <c r="AQ17" s="1108">
        <f t="shared" ca="1" si="2"/>
        <v>27</v>
      </c>
      <c r="AR17" s="1108">
        <f t="shared" ca="1" si="2"/>
        <v>28</v>
      </c>
      <c r="AS17" s="1108">
        <f t="shared" ca="1" si="2"/>
        <v>29</v>
      </c>
      <c r="AT17" s="650">
        <f ca="1">OFFSET(AT17,0,-1)</f>
        <v>29</v>
      </c>
      <c r="AU17" s="1108">
        <f t="shared" ca="1" si="2"/>
        <v>30</v>
      </c>
      <c r="AV17" s="1233">
        <f ca="1">OFFSET(AV17,0,-1)+1</f>
        <v>31</v>
      </c>
      <c r="AW17" s="1233"/>
      <c r="AX17" s="1108">
        <f ca="1">OFFSET(AX17,0,-2)+1</f>
        <v>32</v>
      </c>
      <c r="AY17" s="1108">
        <f ca="1">OFFSET(AY17,0,-1)+1</f>
        <v>33</v>
      </c>
      <c r="AZ17" s="1108">
        <f t="shared" ref="AZ17:BG17" ca="1" si="3">OFFSET(AZ17,0,-1)+1</f>
        <v>34</v>
      </c>
      <c r="BA17" s="1108">
        <f t="shared" ca="1" si="3"/>
        <v>35</v>
      </c>
      <c r="BB17" s="1108">
        <f t="shared" ca="1" si="3"/>
        <v>36</v>
      </c>
      <c r="BC17" s="1108">
        <f t="shared" ca="1" si="3"/>
        <v>37</v>
      </c>
      <c r="BD17" s="1108">
        <f t="shared" ca="1" si="3"/>
        <v>38</v>
      </c>
      <c r="BE17" s="1108">
        <f t="shared" ca="1" si="3"/>
        <v>39</v>
      </c>
      <c r="BF17" s="650">
        <f ca="1">OFFSET(BF17,0,-1)</f>
        <v>39</v>
      </c>
      <c r="BG17" s="1108">
        <f t="shared" ca="1" si="3"/>
        <v>40</v>
      </c>
      <c r="BH17" s="1233">
        <f ca="1">OFFSET(BH17,0,-1)+1</f>
        <v>41</v>
      </c>
      <c r="BI17" s="1233"/>
      <c r="BJ17" s="1108">
        <f ca="1">OFFSET(BJ17,0,-2)+1</f>
        <v>42</v>
      </c>
      <c r="BK17" s="1108">
        <f ca="1">OFFSET(BK17,0,-1)+1</f>
        <v>43</v>
      </c>
      <c r="BL17" s="1108">
        <f t="shared" ref="BL17:BS17" ca="1" si="4">OFFSET(BL17,0,-1)+1</f>
        <v>44</v>
      </c>
      <c r="BM17" s="1108">
        <f t="shared" ca="1" si="4"/>
        <v>45</v>
      </c>
      <c r="BN17" s="1108">
        <f t="shared" ca="1" si="4"/>
        <v>46</v>
      </c>
      <c r="BO17" s="1108">
        <f t="shared" ca="1" si="4"/>
        <v>47</v>
      </c>
      <c r="BP17" s="1108">
        <f t="shared" ca="1" si="4"/>
        <v>48</v>
      </c>
      <c r="BQ17" s="1108">
        <f t="shared" ca="1" si="4"/>
        <v>49</v>
      </c>
      <c r="BR17" s="650">
        <f ca="1">OFFSET(BR17,0,-1)</f>
        <v>49</v>
      </c>
      <c r="BS17" s="1108">
        <f t="shared" ca="1" si="4"/>
        <v>50</v>
      </c>
      <c r="BT17" s="1233">
        <f ca="1">OFFSET(BT17,0,-1)+1</f>
        <v>51</v>
      </c>
      <c r="BU17" s="1233"/>
      <c r="BV17" s="1108">
        <f ca="1">OFFSET(BV17,0,-2)+1</f>
        <v>52</v>
      </c>
      <c r="BW17" s="1108">
        <f ca="1">OFFSET(BW17,0,-1)+1</f>
        <v>53</v>
      </c>
      <c r="BX17" s="1108">
        <f t="shared" ref="BX17:CE17" ca="1" si="5">OFFSET(BX17,0,-1)+1</f>
        <v>54</v>
      </c>
      <c r="BY17" s="1108">
        <f t="shared" ca="1" si="5"/>
        <v>55</v>
      </c>
      <c r="BZ17" s="1108">
        <f t="shared" ca="1" si="5"/>
        <v>56</v>
      </c>
      <c r="CA17" s="1108">
        <f t="shared" ca="1" si="5"/>
        <v>57</v>
      </c>
      <c r="CB17" s="1108">
        <f t="shared" ca="1" si="5"/>
        <v>58</v>
      </c>
      <c r="CC17" s="1108">
        <f t="shared" ca="1" si="5"/>
        <v>59</v>
      </c>
      <c r="CD17" s="650">
        <f ca="1">OFFSET(CD17,0,-1)</f>
        <v>59</v>
      </c>
      <c r="CE17" s="1108">
        <f t="shared" ca="1" si="5"/>
        <v>60</v>
      </c>
      <c r="CF17" s="1233">
        <f ca="1">OFFSET(CF17,0,-1)+1</f>
        <v>61</v>
      </c>
      <c r="CG17" s="1233"/>
      <c r="CH17" s="1108">
        <f ca="1">OFFSET(CH17,0,-2)+1</f>
        <v>62</v>
      </c>
      <c r="CI17" s="1108">
        <f ca="1">OFFSET(CI17,0,-1)+1</f>
        <v>63</v>
      </c>
      <c r="CJ17" s="1108">
        <f t="shared" ref="CJ17:CQ17" ca="1" si="6">OFFSET(CJ17,0,-1)+1</f>
        <v>64</v>
      </c>
      <c r="CK17" s="1108">
        <f t="shared" ca="1" si="6"/>
        <v>65</v>
      </c>
      <c r="CL17" s="1108">
        <f t="shared" ca="1" si="6"/>
        <v>66</v>
      </c>
      <c r="CM17" s="1108">
        <f t="shared" ca="1" si="6"/>
        <v>67</v>
      </c>
      <c r="CN17" s="1108">
        <f t="shared" ca="1" si="6"/>
        <v>68</v>
      </c>
      <c r="CO17" s="1108">
        <f t="shared" ca="1" si="6"/>
        <v>69</v>
      </c>
      <c r="CP17" s="650">
        <f ca="1">OFFSET(CP17,0,-1)</f>
        <v>69</v>
      </c>
      <c r="CQ17" s="1108">
        <f t="shared" ca="1" si="6"/>
        <v>70</v>
      </c>
      <c r="CR17" s="1233">
        <f ca="1">OFFSET(CR17,0,-1)+1</f>
        <v>71</v>
      </c>
      <c r="CS17" s="1233"/>
      <c r="CT17" s="1108">
        <f ca="1">OFFSET(CT17,0,-2)+1</f>
        <v>72</v>
      </c>
      <c r="CU17" s="1108">
        <f ca="1">OFFSET(CU17,0,-1)+1</f>
        <v>73</v>
      </c>
      <c r="CV17" s="1108">
        <f t="shared" ref="CV17:DC17" ca="1" si="7">OFFSET(CV17,0,-1)+1</f>
        <v>74</v>
      </c>
      <c r="CW17" s="1108">
        <f t="shared" ca="1" si="7"/>
        <v>75</v>
      </c>
      <c r="CX17" s="1108">
        <f t="shared" ca="1" si="7"/>
        <v>76</v>
      </c>
      <c r="CY17" s="1108">
        <f t="shared" ca="1" si="7"/>
        <v>77</v>
      </c>
      <c r="CZ17" s="1108">
        <f t="shared" ca="1" si="7"/>
        <v>78</v>
      </c>
      <c r="DA17" s="1108">
        <f t="shared" ca="1" si="7"/>
        <v>79</v>
      </c>
      <c r="DB17" s="650">
        <f ca="1">OFFSET(DB17,0,-1)</f>
        <v>79</v>
      </c>
      <c r="DC17" s="1108">
        <f t="shared" ca="1" si="7"/>
        <v>80</v>
      </c>
      <c r="DD17" s="1233">
        <f ca="1">OFFSET(DD17,0,-1)+1</f>
        <v>81</v>
      </c>
      <c r="DE17" s="1233"/>
      <c r="DF17" s="1108">
        <f ca="1">OFFSET(DF17,0,-2)+1</f>
        <v>82</v>
      </c>
      <c r="DH17" s="487">
        <f ca="1">OFFSET(DH17,0,-2)+1</f>
        <v>83</v>
      </c>
    </row>
    <row r="18" spans="1:117" ht="22.5">
      <c r="A18" s="1234">
        <v>1</v>
      </c>
      <c r="B18" s="1051"/>
      <c r="C18" s="1051"/>
      <c r="D18" s="1051"/>
      <c r="E18" s="1052"/>
      <c r="F18" s="1053"/>
      <c r="G18" s="1051"/>
      <c r="H18" s="1051"/>
      <c r="I18" s="1040"/>
      <c r="J18" s="1044"/>
      <c r="K18" s="1044"/>
      <c r="L18" s="592">
        <f>mergeValue(A18)</f>
        <v>1</v>
      </c>
      <c r="M18" s="640" t="s">
        <v>20</v>
      </c>
      <c r="N18" s="579"/>
      <c r="O18" s="1246" t="str">
        <f>IF('Перечень тарифов'!J21="","","" &amp; 'Перечень тарифов'!J21 &amp; "")</f>
        <v>Тариф на ГВС, поставляемый потребителям</v>
      </c>
      <c r="P18" s="1246"/>
      <c r="Q18" s="1246"/>
      <c r="R18" s="1246"/>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1246"/>
      <c r="AS18" s="1246"/>
      <c r="AT18" s="1246"/>
      <c r="AU18" s="1246"/>
      <c r="AV18" s="1246"/>
      <c r="AW18" s="1246"/>
      <c r="AX18" s="1246"/>
      <c r="AY18" s="1246"/>
      <c r="AZ18" s="1246"/>
      <c r="BA18" s="1246"/>
      <c r="BB18" s="1246"/>
      <c r="BC18" s="1246"/>
      <c r="BD18" s="1246"/>
      <c r="BE18" s="1246"/>
      <c r="BF18" s="1246"/>
      <c r="BG18" s="1246"/>
      <c r="BH18" s="1246"/>
      <c r="BI18" s="1246"/>
      <c r="BJ18" s="1246"/>
      <c r="BK18" s="1246"/>
      <c r="BL18" s="1246"/>
      <c r="BM18" s="1246"/>
      <c r="BN18" s="1246"/>
      <c r="BO18" s="1246"/>
      <c r="BP18" s="1246"/>
      <c r="BQ18" s="1246"/>
      <c r="BR18" s="1246"/>
      <c r="BS18" s="1246"/>
      <c r="BT18" s="1246"/>
      <c r="BU18" s="1246"/>
      <c r="BV18" s="1246"/>
      <c r="BW18" s="1246"/>
      <c r="BX18" s="1246"/>
      <c r="BY18" s="1246"/>
      <c r="BZ18" s="1246"/>
      <c r="CA18" s="1246"/>
      <c r="CB18" s="1246"/>
      <c r="CC18" s="1246"/>
      <c r="CD18" s="1246"/>
      <c r="CE18" s="1246"/>
      <c r="CF18" s="1246"/>
      <c r="CG18" s="1246"/>
      <c r="CH18" s="1246"/>
      <c r="CI18" s="1246"/>
      <c r="CJ18" s="1246"/>
      <c r="CK18" s="1246"/>
      <c r="CL18" s="1246"/>
      <c r="CM18" s="1246"/>
      <c r="CN18" s="1246"/>
      <c r="CO18" s="1246"/>
      <c r="CP18" s="1246"/>
      <c r="CQ18" s="1246"/>
      <c r="CR18" s="1246"/>
      <c r="CS18" s="1246"/>
      <c r="CT18" s="1246"/>
      <c r="CU18" s="1246"/>
      <c r="CV18" s="1246"/>
      <c r="CW18" s="1246"/>
      <c r="CX18" s="1246"/>
      <c r="CY18" s="1246"/>
      <c r="CZ18" s="1246"/>
      <c r="DA18" s="1246"/>
      <c r="DB18" s="1246"/>
      <c r="DC18" s="1246"/>
      <c r="DD18" s="1246"/>
      <c r="DE18" s="1246"/>
      <c r="DF18" s="1246"/>
      <c r="DG18" s="1246"/>
      <c r="DH18" s="629" t="s">
        <v>475</v>
      </c>
    </row>
    <row r="19" spans="1:117" hidden="1">
      <c r="A19" s="1234"/>
      <c r="B19" s="1234">
        <v>1</v>
      </c>
      <c r="C19" s="1051"/>
      <c r="D19" s="1051"/>
      <c r="E19" s="1053"/>
      <c r="F19" s="1053"/>
      <c r="G19" s="1051"/>
      <c r="H19" s="1051"/>
      <c r="I19" s="1046"/>
      <c r="J19" s="1042"/>
      <c r="K19" s="1041"/>
      <c r="L19" s="592" t="str">
        <f>mergeValue(A19) &amp;"."&amp; mergeValue(B19)</f>
        <v>1.1</v>
      </c>
      <c r="M19" s="545"/>
      <c r="N19" s="579"/>
      <c r="O19" s="1246"/>
      <c r="P19" s="1246"/>
      <c r="Q19" s="1246"/>
      <c r="R19" s="1246"/>
      <c r="S19" s="1246"/>
      <c r="T19" s="1246"/>
      <c r="U19" s="1246"/>
      <c r="V19" s="1246"/>
      <c r="W19" s="1246"/>
      <c r="X19" s="1246"/>
      <c r="Y19" s="1246"/>
      <c r="Z19" s="1246"/>
      <c r="AA19" s="1246"/>
      <c r="AB19" s="1246"/>
      <c r="AC19" s="1246"/>
      <c r="AD19" s="1246"/>
      <c r="AE19" s="1246"/>
      <c r="AF19" s="1246"/>
      <c r="AG19" s="1246"/>
      <c r="AH19" s="1246"/>
      <c r="AI19" s="1246"/>
      <c r="AJ19" s="1246"/>
      <c r="AK19" s="1246"/>
      <c r="AL19" s="1246"/>
      <c r="AM19" s="1246"/>
      <c r="AN19" s="1246"/>
      <c r="AO19" s="1246"/>
      <c r="AP19" s="1246"/>
      <c r="AQ19" s="1246"/>
      <c r="AR19" s="1246"/>
      <c r="AS19" s="1246"/>
      <c r="AT19" s="1246"/>
      <c r="AU19" s="1246"/>
      <c r="AV19" s="1246"/>
      <c r="AW19" s="1246"/>
      <c r="AX19" s="1246"/>
      <c r="AY19" s="1246"/>
      <c r="AZ19" s="1246"/>
      <c r="BA19" s="1246"/>
      <c r="BB19" s="1246"/>
      <c r="BC19" s="1246"/>
      <c r="BD19" s="1246"/>
      <c r="BE19" s="1246"/>
      <c r="BF19" s="1246"/>
      <c r="BG19" s="1246"/>
      <c r="BH19" s="1246"/>
      <c r="BI19" s="1246"/>
      <c r="BJ19" s="1246"/>
      <c r="BK19" s="1246"/>
      <c r="BL19" s="1246"/>
      <c r="BM19" s="1246"/>
      <c r="BN19" s="1246"/>
      <c r="BO19" s="1246"/>
      <c r="BP19" s="1246"/>
      <c r="BQ19" s="1246"/>
      <c r="BR19" s="1246"/>
      <c r="BS19" s="1246"/>
      <c r="BT19" s="1246"/>
      <c r="BU19" s="1246"/>
      <c r="BV19" s="1246"/>
      <c r="BW19" s="1246"/>
      <c r="BX19" s="1246"/>
      <c r="BY19" s="1246"/>
      <c r="BZ19" s="1246"/>
      <c r="CA19" s="1246"/>
      <c r="CB19" s="1246"/>
      <c r="CC19" s="1246"/>
      <c r="CD19" s="1246"/>
      <c r="CE19" s="1246"/>
      <c r="CF19" s="1246"/>
      <c r="CG19" s="1246"/>
      <c r="CH19" s="1246"/>
      <c r="CI19" s="1246"/>
      <c r="CJ19" s="1246"/>
      <c r="CK19" s="1246"/>
      <c r="CL19" s="1246"/>
      <c r="CM19" s="1246"/>
      <c r="CN19" s="1246"/>
      <c r="CO19" s="1246"/>
      <c r="CP19" s="1246"/>
      <c r="CQ19" s="1246"/>
      <c r="CR19" s="1246"/>
      <c r="CS19" s="1246"/>
      <c r="CT19" s="1246"/>
      <c r="CU19" s="1246"/>
      <c r="CV19" s="1246"/>
      <c r="CW19" s="1246"/>
      <c r="CX19" s="1246"/>
      <c r="CY19" s="1246"/>
      <c r="CZ19" s="1246"/>
      <c r="DA19" s="1246"/>
      <c r="DB19" s="1246"/>
      <c r="DC19" s="1246"/>
      <c r="DD19" s="1246"/>
      <c r="DE19" s="1246"/>
      <c r="DF19" s="1246"/>
      <c r="DG19" s="1246"/>
      <c r="DH19" s="629"/>
    </row>
    <row r="20" spans="1:117" hidden="1">
      <c r="A20" s="1234"/>
      <c r="B20" s="1234"/>
      <c r="C20" s="1234">
        <v>1</v>
      </c>
      <c r="D20" s="1051"/>
      <c r="E20" s="1053"/>
      <c r="F20" s="1053"/>
      <c r="G20" s="1051"/>
      <c r="H20" s="1051"/>
      <c r="I20" s="1046"/>
      <c r="J20" s="1042"/>
      <c r="K20" s="1041"/>
      <c r="L20" s="592" t="str">
        <f>mergeValue(A20) &amp;"."&amp; mergeValue(B20)&amp;"."&amp; mergeValue(C20)</f>
        <v>1.1.1</v>
      </c>
      <c r="M20" s="546"/>
      <c r="N20" s="579"/>
      <c r="O20" s="1246"/>
      <c r="P20" s="1246"/>
      <c r="Q20" s="1246"/>
      <c r="R20" s="1246"/>
      <c r="S20" s="1246"/>
      <c r="T20" s="1246"/>
      <c r="U20" s="1246"/>
      <c r="V20" s="1246"/>
      <c r="W20" s="1246"/>
      <c r="X20" s="1246"/>
      <c r="Y20" s="1246"/>
      <c r="Z20" s="1246"/>
      <c r="AA20" s="1246"/>
      <c r="AB20" s="1246"/>
      <c r="AC20" s="1246"/>
      <c r="AD20" s="1246"/>
      <c r="AE20" s="1246"/>
      <c r="AF20" s="1246"/>
      <c r="AG20" s="1246"/>
      <c r="AH20" s="1246"/>
      <c r="AI20" s="1246"/>
      <c r="AJ20" s="1246"/>
      <c r="AK20" s="1246"/>
      <c r="AL20" s="1246"/>
      <c r="AM20" s="1246"/>
      <c r="AN20" s="1246"/>
      <c r="AO20" s="1246"/>
      <c r="AP20" s="1246"/>
      <c r="AQ20" s="1246"/>
      <c r="AR20" s="1246"/>
      <c r="AS20" s="1246"/>
      <c r="AT20" s="1246"/>
      <c r="AU20" s="1246"/>
      <c r="AV20" s="1246"/>
      <c r="AW20" s="1246"/>
      <c r="AX20" s="1246"/>
      <c r="AY20" s="1246"/>
      <c r="AZ20" s="1246"/>
      <c r="BA20" s="1246"/>
      <c r="BB20" s="1246"/>
      <c r="BC20" s="1246"/>
      <c r="BD20" s="1246"/>
      <c r="BE20" s="1246"/>
      <c r="BF20" s="1246"/>
      <c r="BG20" s="1246"/>
      <c r="BH20" s="1246"/>
      <c r="BI20" s="1246"/>
      <c r="BJ20" s="1246"/>
      <c r="BK20" s="1246"/>
      <c r="BL20" s="1246"/>
      <c r="BM20" s="1246"/>
      <c r="BN20" s="1246"/>
      <c r="BO20" s="1246"/>
      <c r="BP20" s="1246"/>
      <c r="BQ20" s="1246"/>
      <c r="BR20" s="1246"/>
      <c r="BS20" s="1246"/>
      <c r="BT20" s="1246"/>
      <c r="BU20" s="1246"/>
      <c r="BV20" s="1246"/>
      <c r="BW20" s="1246"/>
      <c r="BX20" s="1246"/>
      <c r="BY20" s="1246"/>
      <c r="BZ20" s="1246"/>
      <c r="CA20" s="1246"/>
      <c r="CB20" s="1246"/>
      <c r="CC20" s="1246"/>
      <c r="CD20" s="1246"/>
      <c r="CE20" s="1246"/>
      <c r="CF20" s="1246"/>
      <c r="CG20" s="1246"/>
      <c r="CH20" s="1246"/>
      <c r="CI20" s="1246"/>
      <c r="CJ20" s="1246"/>
      <c r="CK20" s="1246"/>
      <c r="CL20" s="1246"/>
      <c r="CM20" s="1246"/>
      <c r="CN20" s="1246"/>
      <c r="CO20" s="1246"/>
      <c r="CP20" s="1246"/>
      <c r="CQ20" s="1246"/>
      <c r="CR20" s="1246"/>
      <c r="CS20" s="1246"/>
      <c r="CT20" s="1246"/>
      <c r="CU20" s="1246"/>
      <c r="CV20" s="1246"/>
      <c r="CW20" s="1246"/>
      <c r="CX20" s="1246"/>
      <c r="CY20" s="1246"/>
      <c r="CZ20" s="1246"/>
      <c r="DA20" s="1246"/>
      <c r="DB20" s="1246"/>
      <c r="DC20" s="1246"/>
      <c r="DD20" s="1246"/>
      <c r="DE20" s="1246"/>
      <c r="DF20" s="1246"/>
      <c r="DG20" s="1246"/>
      <c r="DH20" s="629"/>
    </row>
    <row r="21" spans="1:117" hidden="1">
      <c r="A21" s="1234"/>
      <c r="B21" s="1234"/>
      <c r="C21" s="1234"/>
      <c r="D21" s="1234">
        <v>1</v>
      </c>
      <c r="E21" s="1053"/>
      <c r="F21" s="1053"/>
      <c r="G21" s="1051"/>
      <c r="H21" s="1051"/>
      <c r="I21" s="1046"/>
      <c r="J21" s="1042"/>
      <c r="K21" s="1041"/>
      <c r="L21" s="592" t="str">
        <f>mergeValue(A21) &amp;"."&amp; mergeValue(B21)&amp;"."&amp; mergeValue(C21)&amp;"."&amp; mergeValue(D21)</f>
        <v>1.1.1.1</v>
      </c>
      <c r="M21" s="547"/>
      <c r="N21" s="579"/>
      <c r="O21" s="1246"/>
      <c r="P21" s="1246"/>
      <c r="Q21" s="1246"/>
      <c r="R21" s="1246"/>
      <c r="S21" s="1246"/>
      <c r="T21" s="1246"/>
      <c r="U21" s="1246"/>
      <c r="V21" s="1246"/>
      <c r="W21" s="1246"/>
      <c r="X21" s="1246"/>
      <c r="Y21" s="1246"/>
      <c r="Z21" s="1246"/>
      <c r="AA21" s="1246"/>
      <c r="AB21" s="1246"/>
      <c r="AC21" s="1246"/>
      <c r="AD21" s="1246"/>
      <c r="AE21" s="1246"/>
      <c r="AF21" s="1246"/>
      <c r="AG21" s="1246"/>
      <c r="AH21" s="1246"/>
      <c r="AI21" s="1246"/>
      <c r="AJ21" s="1246"/>
      <c r="AK21" s="1246"/>
      <c r="AL21" s="1246"/>
      <c r="AM21" s="1246"/>
      <c r="AN21" s="1246"/>
      <c r="AO21" s="1246"/>
      <c r="AP21" s="1246"/>
      <c r="AQ21" s="1246"/>
      <c r="AR21" s="1246"/>
      <c r="AS21" s="1246"/>
      <c r="AT21" s="1246"/>
      <c r="AU21" s="1246"/>
      <c r="AV21" s="1246"/>
      <c r="AW21" s="1246"/>
      <c r="AX21" s="1246"/>
      <c r="AY21" s="1246"/>
      <c r="AZ21" s="1246"/>
      <c r="BA21" s="1246"/>
      <c r="BB21" s="1246"/>
      <c r="BC21" s="1246"/>
      <c r="BD21" s="1246"/>
      <c r="BE21" s="1246"/>
      <c r="BF21" s="1246"/>
      <c r="BG21" s="1246"/>
      <c r="BH21" s="1246"/>
      <c r="BI21" s="1246"/>
      <c r="BJ21" s="1246"/>
      <c r="BK21" s="1246"/>
      <c r="BL21" s="1246"/>
      <c r="BM21" s="1246"/>
      <c r="BN21" s="1246"/>
      <c r="BO21" s="1246"/>
      <c r="BP21" s="1246"/>
      <c r="BQ21" s="1246"/>
      <c r="BR21" s="1246"/>
      <c r="BS21" s="1246"/>
      <c r="BT21" s="1246"/>
      <c r="BU21" s="1246"/>
      <c r="BV21" s="1246"/>
      <c r="BW21" s="1246"/>
      <c r="BX21" s="1246"/>
      <c r="BY21" s="1246"/>
      <c r="BZ21" s="1246"/>
      <c r="CA21" s="1246"/>
      <c r="CB21" s="1246"/>
      <c r="CC21" s="1246"/>
      <c r="CD21" s="1246"/>
      <c r="CE21" s="1246"/>
      <c r="CF21" s="1246"/>
      <c r="CG21" s="1246"/>
      <c r="CH21" s="1246"/>
      <c r="CI21" s="1246"/>
      <c r="CJ21" s="1246"/>
      <c r="CK21" s="1246"/>
      <c r="CL21" s="1246"/>
      <c r="CM21" s="1246"/>
      <c r="CN21" s="1246"/>
      <c r="CO21" s="1246"/>
      <c r="CP21" s="1246"/>
      <c r="CQ21" s="1246"/>
      <c r="CR21" s="1246"/>
      <c r="CS21" s="1246"/>
      <c r="CT21" s="1246"/>
      <c r="CU21" s="1246"/>
      <c r="CV21" s="1246"/>
      <c r="CW21" s="1246"/>
      <c r="CX21" s="1246"/>
      <c r="CY21" s="1246"/>
      <c r="CZ21" s="1246"/>
      <c r="DA21" s="1246"/>
      <c r="DB21" s="1246"/>
      <c r="DC21" s="1246"/>
      <c r="DD21" s="1246"/>
      <c r="DE21" s="1246"/>
      <c r="DF21" s="1246"/>
      <c r="DG21" s="1246"/>
      <c r="DH21" s="629"/>
    </row>
    <row r="22" spans="1:117" ht="0.2" customHeight="1">
      <c r="A22" s="1234"/>
      <c r="B22" s="1234"/>
      <c r="C22" s="1234"/>
      <c r="D22" s="1234"/>
      <c r="E22" s="1234">
        <v>1</v>
      </c>
      <c r="F22" s="1053"/>
      <c r="G22" s="1051"/>
      <c r="H22" s="1051"/>
      <c r="I22" s="1045"/>
      <c r="J22" s="1042"/>
      <c r="K22" s="1041"/>
      <c r="L22" s="592"/>
      <c r="M22" s="553"/>
      <c r="N22" s="580"/>
      <c r="O22" s="630"/>
      <c r="P22" s="630"/>
      <c r="Q22" s="630"/>
      <c r="R22" s="630"/>
      <c r="S22" s="630"/>
      <c r="T22" s="630"/>
      <c r="U22" s="630"/>
      <c r="V22" s="630"/>
      <c r="W22" s="630"/>
      <c r="X22" s="630"/>
      <c r="Y22" s="630"/>
      <c r="Z22" s="630"/>
      <c r="AA22" s="1110"/>
      <c r="AB22" s="1110"/>
      <c r="AC22" s="1110"/>
      <c r="AD22" s="1110"/>
      <c r="AE22" s="1110"/>
      <c r="AF22" s="1110"/>
      <c r="AG22" s="1110"/>
      <c r="AH22" s="1110"/>
      <c r="AI22" s="1110"/>
      <c r="AJ22" s="1110"/>
      <c r="AK22" s="1110"/>
      <c r="AL22" s="1110"/>
      <c r="AM22" s="1110"/>
      <c r="AN22" s="1110"/>
      <c r="AO22" s="1110"/>
      <c r="AP22" s="1110"/>
      <c r="AQ22" s="1110"/>
      <c r="AR22" s="1110"/>
      <c r="AS22" s="1110"/>
      <c r="AT22" s="1110"/>
      <c r="AU22" s="1110"/>
      <c r="AV22" s="1110"/>
      <c r="AW22" s="1110"/>
      <c r="AX22" s="1110"/>
      <c r="AY22" s="1110"/>
      <c r="AZ22" s="1110"/>
      <c r="BA22" s="1110"/>
      <c r="BB22" s="1110"/>
      <c r="BC22" s="1110"/>
      <c r="BD22" s="1110"/>
      <c r="BE22" s="1110"/>
      <c r="BF22" s="1110"/>
      <c r="BG22" s="1110"/>
      <c r="BH22" s="1110"/>
      <c r="BI22" s="1110"/>
      <c r="BJ22" s="1110"/>
      <c r="BK22" s="1110"/>
      <c r="BL22" s="1110"/>
      <c r="BM22" s="1110"/>
      <c r="BN22" s="1110"/>
      <c r="BO22" s="1110"/>
      <c r="BP22" s="1110"/>
      <c r="BQ22" s="1110"/>
      <c r="BR22" s="1110"/>
      <c r="BS22" s="1110"/>
      <c r="BT22" s="1110"/>
      <c r="BU22" s="1110"/>
      <c r="BV22" s="1110"/>
      <c r="BW22" s="1110"/>
      <c r="BX22" s="1110"/>
      <c r="BY22" s="1110"/>
      <c r="BZ22" s="1110"/>
      <c r="CA22" s="1110"/>
      <c r="CB22" s="1110"/>
      <c r="CC22" s="1110"/>
      <c r="CD22" s="1110"/>
      <c r="CE22" s="1110"/>
      <c r="CF22" s="1110"/>
      <c r="CG22" s="1110"/>
      <c r="CH22" s="1110"/>
      <c r="CI22" s="1110"/>
      <c r="CJ22" s="1110"/>
      <c r="CK22" s="1110"/>
      <c r="CL22" s="1110"/>
      <c r="CM22" s="1110"/>
      <c r="CN22" s="1110"/>
      <c r="CO22" s="1110"/>
      <c r="CP22" s="1110"/>
      <c r="CQ22" s="1110"/>
      <c r="CR22" s="1110"/>
      <c r="CS22" s="1110"/>
      <c r="CT22" s="1110"/>
      <c r="CU22" s="1110"/>
      <c r="CV22" s="1110"/>
      <c r="CW22" s="1110"/>
      <c r="CX22" s="1110"/>
      <c r="CY22" s="1110"/>
      <c r="CZ22" s="1110"/>
      <c r="DA22" s="1110"/>
      <c r="DB22" s="1110"/>
      <c r="DC22" s="1110"/>
      <c r="DD22" s="1110"/>
      <c r="DE22" s="1110"/>
      <c r="DF22" s="1110"/>
      <c r="DG22" s="507"/>
      <c r="DH22" s="629"/>
    </row>
    <row r="23" spans="1:117" ht="90">
      <c r="A23" s="1234"/>
      <c r="B23" s="1234"/>
      <c r="C23" s="1234"/>
      <c r="D23" s="1234"/>
      <c r="E23" s="1234"/>
      <c r="F23" s="1234">
        <v>1</v>
      </c>
      <c r="G23" s="1051"/>
      <c r="H23" s="1051"/>
      <c r="I23" s="1259"/>
      <c r="J23" s="1042"/>
      <c r="K23" s="1041"/>
      <c r="L23" s="592" t="str">
        <f>mergeValue(A23) &amp;"."&amp; mergeValue(B23)&amp;"."&amp; mergeValue(C23)&amp;"."&amp; mergeValue(D23)&amp;"."&amp; mergeValue(F23)</f>
        <v>1.1.1.1.1</v>
      </c>
      <c r="M23" s="554" t="s">
        <v>10</v>
      </c>
      <c r="N23" s="580"/>
      <c r="O23" s="1237" t="s">
        <v>3</v>
      </c>
      <c r="P23" s="1238"/>
      <c r="Q23" s="1238"/>
      <c r="R23" s="1238"/>
      <c r="S23" s="1238"/>
      <c r="T23" s="1238"/>
      <c r="U23" s="1238"/>
      <c r="V23" s="1238"/>
      <c r="W23" s="1238"/>
      <c r="X23" s="1238"/>
      <c r="Y23" s="1238"/>
      <c r="Z23" s="1238"/>
      <c r="AA23" s="1238"/>
      <c r="AB23" s="1238"/>
      <c r="AC23" s="1238"/>
      <c r="AD23" s="1238"/>
      <c r="AE23" s="1238"/>
      <c r="AF23" s="1238"/>
      <c r="AG23" s="1238"/>
      <c r="AH23" s="1238"/>
      <c r="AI23" s="1238"/>
      <c r="AJ23" s="1238"/>
      <c r="AK23" s="1238"/>
      <c r="AL23" s="1238"/>
      <c r="AM23" s="1238"/>
      <c r="AN23" s="1238"/>
      <c r="AO23" s="1238"/>
      <c r="AP23" s="1238"/>
      <c r="AQ23" s="1238"/>
      <c r="AR23" s="1238"/>
      <c r="AS23" s="1238"/>
      <c r="AT23" s="1238"/>
      <c r="AU23" s="1238"/>
      <c r="AV23" s="1238"/>
      <c r="AW23" s="1238"/>
      <c r="AX23" s="1238"/>
      <c r="AY23" s="1238"/>
      <c r="AZ23" s="1238"/>
      <c r="BA23" s="1238"/>
      <c r="BB23" s="1238"/>
      <c r="BC23" s="1238"/>
      <c r="BD23" s="1238"/>
      <c r="BE23" s="1238"/>
      <c r="BF23" s="1238"/>
      <c r="BG23" s="1238"/>
      <c r="BH23" s="1238"/>
      <c r="BI23" s="1238"/>
      <c r="BJ23" s="1238"/>
      <c r="BK23" s="1238"/>
      <c r="BL23" s="1238"/>
      <c r="BM23" s="1238"/>
      <c r="BN23" s="1238"/>
      <c r="BO23" s="1238"/>
      <c r="BP23" s="1238"/>
      <c r="BQ23" s="1238"/>
      <c r="BR23" s="1238"/>
      <c r="BS23" s="1238"/>
      <c r="BT23" s="1238"/>
      <c r="BU23" s="1238"/>
      <c r="BV23" s="1238"/>
      <c r="BW23" s="1238"/>
      <c r="BX23" s="1238"/>
      <c r="BY23" s="1238"/>
      <c r="BZ23" s="1238"/>
      <c r="CA23" s="1238"/>
      <c r="CB23" s="1238"/>
      <c r="CC23" s="1238"/>
      <c r="CD23" s="1238"/>
      <c r="CE23" s="1238"/>
      <c r="CF23" s="1238"/>
      <c r="CG23" s="1238"/>
      <c r="CH23" s="1238"/>
      <c r="CI23" s="1238"/>
      <c r="CJ23" s="1238"/>
      <c r="CK23" s="1238"/>
      <c r="CL23" s="1238"/>
      <c r="CM23" s="1238"/>
      <c r="CN23" s="1238"/>
      <c r="CO23" s="1238"/>
      <c r="CP23" s="1238"/>
      <c r="CQ23" s="1238"/>
      <c r="CR23" s="1238"/>
      <c r="CS23" s="1238"/>
      <c r="CT23" s="1238"/>
      <c r="CU23" s="1238"/>
      <c r="CV23" s="1238"/>
      <c r="CW23" s="1238"/>
      <c r="CX23" s="1238"/>
      <c r="CY23" s="1238"/>
      <c r="CZ23" s="1238"/>
      <c r="DA23" s="1238"/>
      <c r="DB23" s="1238"/>
      <c r="DC23" s="1238"/>
      <c r="DD23" s="1238"/>
      <c r="DE23" s="1238"/>
      <c r="DF23" s="1238"/>
      <c r="DG23" s="1239"/>
      <c r="DH23" s="629" t="s">
        <v>634</v>
      </c>
      <c r="DJ23" s="503" t="str">
        <f>strCheckUnique(DK23:DK27)</f>
        <v/>
      </c>
      <c r="DL23" s="503"/>
    </row>
    <row r="24" spans="1:117" ht="135">
      <c r="A24" s="1234"/>
      <c r="B24" s="1234"/>
      <c r="C24" s="1234"/>
      <c r="D24" s="1234"/>
      <c r="E24" s="1234"/>
      <c r="F24" s="1234"/>
      <c r="G24" s="1234">
        <v>1</v>
      </c>
      <c r="H24" s="1051"/>
      <c r="I24" s="1259"/>
      <c r="J24" s="1260"/>
      <c r="K24" s="1047"/>
      <c r="L24" s="592" t="str">
        <f>mergeValue(A24) &amp;"."&amp; mergeValue(B24)&amp;"."&amp; mergeValue(C24)&amp;"."&amp; mergeValue(D24)&amp;"."&amp; mergeValue(F24)&amp;"."&amp; mergeValue(G24)</f>
        <v>1.1.1.1.1.1</v>
      </c>
      <c r="M24" s="1064" t="s">
        <v>641</v>
      </c>
      <c r="N24" s="645"/>
      <c r="O24" s="682">
        <v>29.37</v>
      </c>
      <c r="P24" s="682">
        <v>1459.16</v>
      </c>
      <c r="Q24" s="561"/>
      <c r="R24" s="493"/>
      <c r="S24" s="1090"/>
      <c r="T24" s="493"/>
      <c r="U24" s="1090"/>
      <c r="V24" s="583" t="str">
        <f>W24 &amp; "-" &amp; Y24</f>
        <v>01.01.2019-30.06.2019</v>
      </c>
      <c r="W24" s="1244" t="s">
        <v>2298</v>
      </c>
      <c r="X24" s="1230" t="s">
        <v>83</v>
      </c>
      <c r="Y24" s="1244" t="s">
        <v>2318</v>
      </c>
      <c r="Z24" s="1230" t="s">
        <v>83</v>
      </c>
      <c r="AA24" s="682">
        <v>30.18</v>
      </c>
      <c r="AB24" s="682">
        <v>1523.35</v>
      </c>
      <c r="AC24" s="762"/>
      <c r="AD24" s="711"/>
      <c r="AE24" s="1090"/>
      <c r="AF24" s="711"/>
      <c r="AG24" s="1090"/>
      <c r="AH24" s="768" t="str">
        <f>AI24 &amp; "-" &amp; AK24</f>
        <v>01.07.2019-31.12.2019</v>
      </c>
      <c r="AI24" s="1244" t="s">
        <v>2319</v>
      </c>
      <c r="AJ24" s="1230" t="s">
        <v>83</v>
      </c>
      <c r="AK24" s="1244" t="s">
        <v>2320</v>
      </c>
      <c r="AL24" s="1230" t="s">
        <v>83</v>
      </c>
      <c r="AM24" s="682">
        <v>30.04</v>
      </c>
      <c r="AN24" s="682">
        <v>1523.35</v>
      </c>
      <c r="AO24" s="762"/>
      <c r="AP24" s="711"/>
      <c r="AQ24" s="1090"/>
      <c r="AR24" s="711"/>
      <c r="AS24" s="1090"/>
      <c r="AT24" s="768" t="str">
        <f>AU24 &amp; "-" &amp; AW24</f>
        <v>01.01.2020-30.06.2020</v>
      </c>
      <c r="AU24" s="1244" t="s">
        <v>2321</v>
      </c>
      <c r="AV24" s="1230" t="s">
        <v>83</v>
      </c>
      <c r="AW24" s="1244" t="s">
        <v>2322</v>
      </c>
      <c r="AX24" s="1230" t="s">
        <v>83</v>
      </c>
      <c r="AY24" s="682">
        <v>31.04</v>
      </c>
      <c r="AZ24" s="682">
        <v>1570.76</v>
      </c>
      <c r="BA24" s="762"/>
      <c r="BB24" s="711"/>
      <c r="BC24" s="1090"/>
      <c r="BD24" s="711"/>
      <c r="BE24" s="1090"/>
      <c r="BF24" s="768" t="str">
        <f>BG24 &amp; "-" &amp; BI24</f>
        <v>01.07.2020-31.12.2020</v>
      </c>
      <c r="BG24" s="1244" t="s">
        <v>2323</v>
      </c>
      <c r="BH24" s="1230" t="s">
        <v>83</v>
      </c>
      <c r="BI24" s="1244" t="s">
        <v>2324</v>
      </c>
      <c r="BJ24" s="1230" t="s">
        <v>83</v>
      </c>
      <c r="BK24" s="682">
        <v>31.04</v>
      </c>
      <c r="BL24" s="682">
        <v>1677.84</v>
      </c>
      <c r="BM24" s="762"/>
      <c r="BN24" s="711"/>
      <c r="BO24" s="1090"/>
      <c r="BP24" s="711"/>
      <c r="BQ24" s="1090"/>
      <c r="BR24" s="768" t="str">
        <f>BS24 &amp; "-" &amp; BU24</f>
        <v>01.01.2021-30.06.2021</v>
      </c>
      <c r="BS24" s="1244" t="s">
        <v>2301</v>
      </c>
      <c r="BT24" s="1230" t="s">
        <v>83</v>
      </c>
      <c r="BU24" s="1244" t="s">
        <v>2325</v>
      </c>
      <c r="BV24" s="1230" t="s">
        <v>83</v>
      </c>
      <c r="BW24" s="682">
        <v>34.76</v>
      </c>
      <c r="BX24" s="682">
        <v>1677.84</v>
      </c>
      <c r="BY24" s="762"/>
      <c r="BZ24" s="711"/>
      <c r="CA24" s="1090"/>
      <c r="CB24" s="711"/>
      <c r="CC24" s="1090"/>
      <c r="CD24" s="768" t="str">
        <f>CE24 &amp; "-" &amp; CG24</f>
        <v>01.07.2021-31.12.2021</v>
      </c>
      <c r="CE24" s="1244" t="s">
        <v>2326</v>
      </c>
      <c r="CF24" s="1230" t="s">
        <v>83</v>
      </c>
      <c r="CG24" s="1244" t="s">
        <v>2327</v>
      </c>
      <c r="CH24" s="1230" t="s">
        <v>83</v>
      </c>
      <c r="CI24" s="682">
        <v>32.729999999999997</v>
      </c>
      <c r="CJ24" s="682">
        <v>1623.68</v>
      </c>
      <c r="CK24" s="762"/>
      <c r="CL24" s="711"/>
      <c r="CM24" s="1090"/>
      <c r="CN24" s="711"/>
      <c r="CO24" s="1090"/>
      <c r="CP24" s="768" t="str">
        <f>CQ24 &amp; "-" &amp; CS24</f>
        <v>01.01.2022-30.06.2023</v>
      </c>
      <c r="CQ24" s="1244" t="s">
        <v>2328</v>
      </c>
      <c r="CR24" s="1230" t="s">
        <v>83</v>
      </c>
      <c r="CS24" s="1244" t="s">
        <v>2329</v>
      </c>
      <c r="CT24" s="1230" t="s">
        <v>83</v>
      </c>
      <c r="CU24" s="682">
        <v>35.450000000000003</v>
      </c>
      <c r="CV24" s="682">
        <v>1770.03</v>
      </c>
      <c r="CW24" s="762"/>
      <c r="CX24" s="711"/>
      <c r="CY24" s="1090"/>
      <c r="CZ24" s="711"/>
      <c r="DA24" s="1090"/>
      <c r="DB24" s="768" t="str">
        <f>DC24 &amp; "-" &amp; DE24</f>
        <v>01.07.2023-31.12.2023</v>
      </c>
      <c r="DC24" s="1244" t="s">
        <v>2330</v>
      </c>
      <c r="DD24" s="1230" t="s">
        <v>83</v>
      </c>
      <c r="DE24" s="1244" t="s">
        <v>2299</v>
      </c>
      <c r="DF24" s="1230" t="s">
        <v>84</v>
      </c>
      <c r="DG24" s="536"/>
      <c r="DH24" s="629" t="s">
        <v>667</v>
      </c>
      <c r="DI24" s="499" t="str">
        <f>strCheckDate(O24:DG24)</f>
        <v/>
      </c>
      <c r="DJ24" s="503"/>
      <c r="DK24" s="503" t="str">
        <f>IF(M24="","",M24 )</f>
        <v>вода</v>
      </c>
      <c r="DL24" s="503"/>
      <c r="DM24" s="503"/>
    </row>
    <row r="25" spans="1:117" ht="14.25" hidden="1" customHeight="1">
      <c r="A25" s="1234"/>
      <c r="B25" s="1234"/>
      <c r="C25" s="1234"/>
      <c r="D25" s="1234"/>
      <c r="E25" s="1234"/>
      <c r="F25" s="1234"/>
      <c r="G25" s="1234"/>
      <c r="H25" s="1051"/>
      <c r="I25" s="1259"/>
      <c r="J25" s="1260"/>
      <c r="K25" s="1047"/>
      <c r="L25" s="599"/>
      <c r="M25" s="645"/>
      <c r="N25" s="645"/>
      <c r="O25" s="561"/>
      <c r="P25" s="493"/>
      <c r="Q25" s="493"/>
      <c r="R25" s="493"/>
      <c r="S25" s="493"/>
      <c r="T25" s="493"/>
      <c r="U25" s="558"/>
      <c r="V25" s="583"/>
      <c r="W25" s="1229"/>
      <c r="X25" s="1230"/>
      <c r="Y25" s="1229"/>
      <c r="Z25" s="1230"/>
      <c r="AA25" s="762"/>
      <c r="AB25" s="711"/>
      <c r="AC25" s="711"/>
      <c r="AD25" s="711"/>
      <c r="AE25" s="711"/>
      <c r="AF25" s="711"/>
      <c r="AG25" s="558"/>
      <c r="AH25" s="768"/>
      <c r="AI25" s="1229"/>
      <c r="AJ25" s="1230"/>
      <c r="AK25" s="1229"/>
      <c r="AL25" s="1230"/>
      <c r="AM25" s="762"/>
      <c r="AN25" s="711"/>
      <c r="AO25" s="711"/>
      <c r="AP25" s="711"/>
      <c r="AQ25" s="711"/>
      <c r="AR25" s="711"/>
      <c r="AS25" s="558"/>
      <c r="AT25" s="768"/>
      <c r="AU25" s="1229"/>
      <c r="AV25" s="1230"/>
      <c r="AW25" s="1229"/>
      <c r="AX25" s="1230"/>
      <c r="AY25" s="762"/>
      <c r="AZ25" s="711"/>
      <c r="BA25" s="711"/>
      <c r="BB25" s="711"/>
      <c r="BC25" s="711"/>
      <c r="BD25" s="711"/>
      <c r="BE25" s="558"/>
      <c r="BF25" s="768"/>
      <c r="BG25" s="1229"/>
      <c r="BH25" s="1230"/>
      <c r="BI25" s="1229"/>
      <c r="BJ25" s="1230"/>
      <c r="BK25" s="762"/>
      <c r="BL25" s="711"/>
      <c r="BM25" s="711"/>
      <c r="BN25" s="711"/>
      <c r="BO25" s="711"/>
      <c r="BP25" s="711"/>
      <c r="BQ25" s="558"/>
      <c r="BR25" s="768"/>
      <c r="BS25" s="1229"/>
      <c r="BT25" s="1230"/>
      <c r="BU25" s="1229"/>
      <c r="BV25" s="1230"/>
      <c r="BW25" s="762"/>
      <c r="BX25" s="711"/>
      <c r="BY25" s="711"/>
      <c r="BZ25" s="711"/>
      <c r="CA25" s="711"/>
      <c r="CB25" s="711"/>
      <c r="CC25" s="558"/>
      <c r="CD25" s="768"/>
      <c r="CE25" s="1229"/>
      <c r="CF25" s="1230"/>
      <c r="CG25" s="1229"/>
      <c r="CH25" s="1230"/>
      <c r="CI25" s="762"/>
      <c r="CJ25" s="711"/>
      <c r="CK25" s="711"/>
      <c r="CL25" s="711"/>
      <c r="CM25" s="711"/>
      <c r="CN25" s="711"/>
      <c r="CO25" s="558"/>
      <c r="CP25" s="768"/>
      <c r="CQ25" s="1229"/>
      <c r="CR25" s="1230"/>
      <c r="CS25" s="1229"/>
      <c r="CT25" s="1230"/>
      <c r="CU25" s="762"/>
      <c r="CV25" s="711"/>
      <c r="CW25" s="711"/>
      <c r="CX25" s="711"/>
      <c r="CY25" s="711"/>
      <c r="CZ25" s="711"/>
      <c r="DA25" s="558"/>
      <c r="DB25" s="768"/>
      <c r="DC25" s="1229"/>
      <c r="DD25" s="1230"/>
      <c r="DE25" s="1229"/>
      <c r="DF25" s="1230"/>
      <c r="DG25" s="536"/>
      <c r="DH25" s="1206"/>
      <c r="DL25" s="503">
        <f ca="1">OFFSET(DL25,-1,0)</f>
        <v>0</v>
      </c>
    </row>
    <row r="26" spans="1:117" s="475" customFormat="1" ht="15" hidden="1" customHeight="1">
      <c r="A26" s="1234"/>
      <c r="B26" s="1234"/>
      <c r="C26" s="1234"/>
      <c r="D26" s="1234"/>
      <c r="E26" s="1234"/>
      <c r="F26" s="1234"/>
      <c r="G26" s="1234"/>
      <c r="H26" s="1051"/>
      <c r="I26" s="1259"/>
      <c r="J26" s="1260"/>
      <c r="K26" s="1048"/>
      <c r="L26" s="537"/>
      <c r="M26" s="556"/>
      <c r="N26" s="550"/>
      <c r="O26" s="544"/>
      <c r="P26" s="544"/>
      <c r="Q26" s="544"/>
      <c r="R26" s="544"/>
      <c r="S26" s="544"/>
      <c r="T26" s="544"/>
      <c r="U26" s="544"/>
      <c r="V26" s="544"/>
      <c r="W26" s="562"/>
      <c r="X26" s="563"/>
      <c r="Y26" s="562"/>
      <c r="Z26" s="550"/>
      <c r="AA26" s="756"/>
      <c r="AB26" s="756"/>
      <c r="AC26" s="756"/>
      <c r="AD26" s="756"/>
      <c r="AE26" s="756"/>
      <c r="AF26" s="756"/>
      <c r="AG26" s="756"/>
      <c r="AH26" s="756"/>
      <c r="AI26" s="1004"/>
      <c r="AJ26" s="1005"/>
      <c r="AK26" s="1004"/>
      <c r="AL26" s="1000"/>
      <c r="AM26" s="756"/>
      <c r="AN26" s="756"/>
      <c r="AO26" s="756"/>
      <c r="AP26" s="756"/>
      <c r="AQ26" s="756"/>
      <c r="AR26" s="756"/>
      <c r="AS26" s="756"/>
      <c r="AT26" s="756"/>
      <c r="AU26" s="1004"/>
      <c r="AV26" s="1005"/>
      <c r="AW26" s="1004"/>
      <c r="AX26" s="1000"/>
      <c r="AY26" s="756"/>
      <c r="AZ26" s="756"/>
      <c r="BA26" s="756"/>
      <c r="BB26" s="756"/>
      <c r="BC26" s="756"/>
      <c r="BD26" s="756"/>
      <c r="BE26" s="756"/>
      <c r="BF26" s="756"/>
      <c r="BG26" s="1004"/>
      <c r="BH26" s="1005"/>
      <c r="BI26" s="1004"/>
      <c r="BJ26" s="1000"/>
      <c r="BK26" s="756"/>
      <c r="BL26" s="756"/>
      <c r="BM26" s="756"/>
      <c r="BN26" s="756"/>
      <c r="BO26" s="756"/>
      <c r="BP26" s="756"/>
      <c r="BQ26" s="756"/>
      <c r="BR26" s="756"/>
      <c r="BS26" s="1004"/>
      <c r="BT26" s="1005"/>
      <c r="BU26" s="1004"/>
      <c r="BV26" s="1000"/>
      <c r="BW26" s="756"/>
      <c r="BX26" s="756"/>
      <c r="BY26" s="756"/>
      <c r="BZ26" s="756"/>
      <c r="CA26" s="756"/>
      <c r="CB26" s="756"/>
      <c r="CC26" s="756"/>
      <c r="CD26" s="756"/>
      <c r="CE26" s="1004"/>
      <c r="CF26" s="1005"/>
      <c r="CG26" s="1004"/>
      <c r="CH26" s="1000"/>
      <c r="CI26" s="756"/>
      <c r="CJ26" s="756"/>
      <c r="CK26" s="756"/>
      <c r="CL26" s="756"/>
      <c r="CM26" s="756"/>
      <c r="CN26" s="756"/>
      <c r="CO26" s="756"/>
      <c r="CP26" s="756"/>
      <c r="CQ26" s="1004"/>
      <c r="CR26" s="1005"/>
      <c r="CS26" s="1004"/>
      <c r="CT26" s="1000"/>
      <c r="CU26" s="756"/>
      <c r="CV26" s="756"/>
      <c r="CW26" s="756"/>
      <c r="CX26" s="756"/>
      <c r="CY26" s="756"/>
      <c r="CZ26" s="756"/>
      <c r="DA26" s="756"/>
      <c r="DB26" s="756"/>
      <c r="DC26" s="1004"/>
      <c r="DD26" s="1005"/>
      <c r="DE26" s="1004"/>
      <c r="DF26" s="1000"/>
      <c r="DG26" s="559"/>
      <c r="DH26" s="1207"/>
      <c r="DI26" s="500"/>
      <c r="DJ26" s="500"/>
      <c r="DK26" s="500"/>
      <c r="DL26" s="500"/>
      <c r="DM26" s="500"/>
    </row>
    <row r="27" spans="1:117" s="475" customFormat="1" ht="15" customHeight="1">
      <c r="A27" s="1234"/>
      <c r="B27" s="1234"/>
      <c r="C27" s="1234"/>
      <c r="D27" s="1234"/>
      <c r="E27" s="1234"/>
      <c r="F27" s="1234"/>
      <c r="G27" s="1051"/>
      <c r="H27" s="1051"/>
      <c r="I27" s="1259"/>
      <c r="J27" s="1049"/>
      <c r="K27" s="1048"/>
      <c r="L27" s="537"/>
      <c r="M27" s="555" t="s">
        <v>25</v>
      </c>
      <c r="N27" s="556"/>
      <c r="O27" s="556"/>
      <c r="P27" s="556"/>
      <c r="Q27" s="556"/>
      <c r="R27" s="556"/>
      <c r="S27" s="556"/>
      <c r="T27" s="556"/>
      <c r="U27" s="556"/>
      <c r="V27" s="556"/>
      <c r="W27" s="556"/>
      <c r="X27" s="556"/>
      <c r="Y27" s="556"/>
      <c r="Z27" s="556"/>
      <c r="AA27" s="556"/>
      <c r="AB27" s="556"/>
      <c r="AC27" s="556"/>
      <c r="AD27" s="556"/>
      <c r="AE27" s="556"/>
      <c r="AF27" s="556"/>
      <c r="AG27" s="556"/>
      <c r="AH27" s="556"/>
      <c r="AI27" s="556"/>
      <c r="AJ27" s="556"/>
      <c r="AK27" s="556"/>
      <c r="AL27" s="556"/>
      <c r="AM27" s="556"/>
      <c r="AN27" s="556"/>
      <c r="AO27" s="556"/>
      <c r="AP27" s="556"/>
      <c r="AQ27" s="556"/>
      <c r="AR27" s="556"/>
      <c r="AS27" s="556"/>
      <c r="AT27" s="556"/>
      <c r="AU27" s="556"/>
      <c r="AV27" s="556"/>
      <c r="AW27" s="556"/>
      <c r="AX27" s="556"/>
      <c r="AY27" s="556"/>
      <c r="AZ27" s="556"/>
      <c r="BA27" s="556"/>
      <c r="BB27" s="556"/>
      <c r="BC27" s="556"/>
      <c r="BD27" s="556"/>
      <c r="BE27" s="556"/>
      <c r="BF27" s="556"/>
      <c r="BG27" s="556"/>
      <c r="BH27" s="556"/>
      <c r="BI27" s="556"/>
      <c r="BJ27" s="556"/>
      <c r="BK27" s="556"/>
      <c r="BL27" s="556"/>
      <c r="BM27" s="556"/>
      <c r="BN27" s="556"/>
      <c r="BO27" s="556"/>
      <c r="BP27" s="556"/>
      <c r="BQ27" s="556"/>
      <c r="BR27" s="556"/>
      <c r="BS27" s="556"/>
      <c r="BT27" s="556"/>
      <c r="BU27" s="556"/>
      <c r="BV27" s="556"/>
      <c r="BW27" s="556"/>
      <c r="BX27" s="556"/>
      <c r="BY27" s="556"/>
      <c r="BZ27" s="556"/>
      <c r="CA27" s="556"/>
      <c r="CB27" s="556"/>
      <c r="CC27" s="556"/>
      <c r="CD27" s="556"/>
      <c r="CE27" s="556"/>
      <c r="CF27" s="556"/>
      <c r="CG27" s="556"/>
      <c r="CH27" s="556"/>
      <c r="CI27" s="556"/>
      <c r="CJ27" s="556"/>
      <c r="CK27" s="556"/>
      <c r="CL27" s="556"/>
      <c r="CM27" s="556"/>
      <c r="CN27" s="556"/>
      <c r="CO27" s="556"/>
      <c r="CP27" s="556"/>
      <c r="CQ27" s="556"/>
      <c r="CR27" s="556"/>
      <c r="CS27" s="556"/>
      <c r="CT27" s="556"/>
      <c r="CU27" s="556"/>
      <c r="CV27" s="556"/>
      <c r="CW27" s="556"/>
      <c r="CX27" s="556"/>
      <c r="CY27" s="556"/>
      <c r="CZ27" s="556"/>
      <c r="DA27" s="556"/>
      <c r="DB27" s="556"/>
      <c r="DC27" s="556"/>
      <c r="DD27" s="556"/>
      <c r="DE27" s="556"/>
      <c r="DF27" s="556"/>
      <c r="DG27" s="556"/>
      <c r="DH27" s="559"/>
      <c r="DI27" s="500"/>
      <c r="DJ27" s="500"/>
      <c r="DK27" s="500"/>
      <c r="DL27" s="500"/>
      <c r="DM27" s="500"/>
    </row>
    <row r="28" spans="1:117" s="475" customFormat="1" ht="15" customHeight="1">
      <c r="A28" s="1234"/>
      <c r="B28" s="1234"/>
      <c r="C28" s="1234"/>
      <c r="D28" s="1234"/>
      <c r="E28" s="1234"/>
      <c r="F28" s="1054"/>
      <c r="G28" s="1051"/>
      <c r="H28" s="1051"/>
      <c r="I28" s="1045"/>
      <c r="J28" s="1043"/>
      <c r="K28" s="1048"/>
      <c r="L28" s="537"/>
      <c r="M28" s="550" t="s">
        <v>11</v>
      </c>
      <c r="N28" s="549"/>
      <c r="O28" s="544"/>
      <c r="P28" s="544"/>
      <c r="Q28" s="544"/>
      <c r="R28" s="544"/>
      <c r="S28" s="544"/>
      <c r="T28" s="544"/>
      <c r="U28" s="544"/>
      <c r="V28" s="544"/>
      <c r="W28" s="572"/>
      <c r="X28" s="563"/>
      <c r="Y28" s="562"/>
      <c r="Z28" s="549"/>
      <c r="AA28" s="756"/>
      <c r="AB28" s="756"/>
      <c r="AC28" s="756"/>
      <c r="AD28" s="756"/>
      <c r="AE28" s="756"/>
      <c r="AF28" s="756"/>
      <c r="AG28" s="756"/>
      <c r="AH28" s="756"/>
      <c r="AI28" s="765"/>
      <c r="AJ28" s="1005"/>
      <c r="AK28" s="1004"/>
      <c r="AL28" s="1039"/>
      <c r="AM28" s="756"/>
      <c r="AN28" s="756"/>
      <c r="AO28" s="756"/>
      <c r="AP28" s="756"/>
      <c r="AQ28" s="756"/>
      <c r="AR28" s="756"/>
      <c r="AS28" s="756"/>
      <c r="AT28" s="756"/>
      <c r="AU28" s="765"/>
      <c r="AV28" s="1005"/>
      <c r="AW28" s="1004"/>
      <c r="AX28" s="1039"/>
      <c r="AY28" s="756"/>
      <c r="AZ28" s="756"/>
      <c r="BA28" s="756"/>
      <c r="BB28" s="756"/>
      <c r="BC28" s="756"/>
      <c r="BD28" s="756"/>
      <c r="BE28" s="756"/>
      <c r="BF28" s="756"/>
      <c r="BG28" s="765"/>
      <c r="BH28" s="1005"/>
      <c r="BI28" s="1004"/>
      <c r="BJ28" s="1039"/>
      <c r="BK28" s="756"/>
      <c r="BL28" s="756"/>
      <c r="BM28" s="756"/>
      <c r="BN28" s="756"/>
      <c r="BO28" s="756"/>
      <c r="BP28" s="756"/>
      <c r="BQ28" s="756"/>
      <c r="BR28" s="756"/>
      <c r="BS28" s="765"/>
      <c r="BT28" s="1005"/>
      <c r="BU28" s="1004"/>
      <c r="BV28" s="1039"/>
      <c r="BW28" s="756"/>
      <c r="BX28" s="756"/>
      <c r="BY28" s="756"/>
      <c r="BZ28" s="756"/>
      <c r="CA28" s="756"/>
      <c r="CB28" s="756"/>
      <c r="CC28" s="756"/>
      <c r="CD28" s="756"/>
      <c r="CE28" s="765"/>
      <c r="CF28" s="1005"/>
      <c r="CG28" s="1004"/>
      <c r="CH28" s="1039"/>
      <c r="CI28" s="756"/>
      <c r="CJ28" s="756"/>
      <c r="CK28" s="756"/>
      <c r="CL28" s="756"/>
      <c r="CM28" s="756"/>
      <c r="CN28" s="756"/>
      <c r="CO28" s="756"/>
      <c r="CP28" s="756"/>
      <c r="CQ28" s="765"/>
      <c r="CR28" s="1005"/>
      <c r="CS28" s="1004"/>
      <c r="CT28" s="1039"/>
      <c r="CU28" s="756"/>
      <c r="CV28" s="756"/>
      <c r="CW28" s="756"/>
      <c r="CX28" s="756"/>
      <c r="CY28" s="756"/>
      <c r="CZ28" s="756"/>
      <c r="DA28" s="756"/>
      <c r="DB28" s="756"/>
      <c r="DC28" s="765"/>
      <c r="DD28" s="1005"/>
      <c r="DE28" s="1004"/>
      <c r="DF28" s="1039"/>
      <c r="DG28" s="563"/>
      <c r="DH28" s="559"/>
      <c r="DI28" s="500"/>
      <c r="DJ28" s="500"/>
      <c r="DK28" s="500"/>
      <c r="DL28" s="500"/>
      <c r="DM28" s="500"/>
    </row>
    <row r="29" spans="1:117" s="475" customFormat="1" ht="14.25" hidden="1" customHeight="1">
      <c r="A29" s="1234"/>
      <c r="B29" s="1234"/>
      <c r="C29" s="1234"/>
      <c r="D29" s="1053"/>
      <c r="E29" s="1054"/>
      <c r="F29" s="1054"/>
      <c r="G29" s="1051"/>
      <c r="H29" s="1051"/>
      <c r="I29" s="1050"/>
      <c r="J29" s="1043"/>
      <c r="K29" s="1040"/>
      <c r="L29" s="537"/>
      <c r="M29" s="550"/>
      <c r="N29" s="550"/>
      <c r="O29" s="550"/>
      <c r="P29" s="550"/>
      <c r="Q29" s="550"/>
      <c r="R29" s="550"/>
      <c r="S29" s="550"/>
      <c r="T29" s="550"/>
      <c r="U29" s="550"/>
      <c r="V29" s="550"/>
      <c r="W29" s="550"/>
      <c r="X29" s="550"/>
      <c r="Y29" s="550"/>
      <c r="Z29" s="550"/>
      <c r="AA29" s="1000"/>
      <c r="AB29" s="1000"/>
      <c r="AC29" s="1000"/>
      <c r="AD29" s="1000"/>
      <c r="AE29" s="1000"/>
      <c r="AF29" s="1000"/>
      <c r="AG29" s="1000"/>
      <c r="AH29" s="1000"/>
      <c r="AI29" s="1000"/>
      <c r="AJ29" s="1000"/>
      <c r="AK29" s="1000"/>
      <c r="AL29" s="1000"/>
      <c r="AM29" s="1000"/>
      <c r="AN29" s="1000"/>
      <c r="AO29" s="1000"/>
      <c r="AP29" s="1000"/>
      <c r="AQ29" s="1000"/>
      <c r="AR29" s="1000"/>
      <c r="AS29" s="1000"/>
      <c r="AT29" s="1000"/>
      <c r="AU29" s="1000"/>
      <c r="AV29" s="1000"/>
      <c r="AW29" s="1000"/>
      <c r="AX29" s="1000"/>
      <c r="AY29" s="1000"/>
      <c r="AZ29" s="1000"/>
      <c r="BA29" s="1000"/>
      <c r="BB29" s="1000"/>
      <c r="BC29" s="1000"/>
      <c r="BD29" s="1000"/>
      <c r="BE29" s="1000"/>
      <c r="BF29" s="1000"/>
      <c r="BG29" s="1000"/>
      <c r="BH29" s="1000"/>
      <c r="BI29" s="1000"/>
      <c r="BJ29" s="1000"/>
      <c r="BK29" s="1000"/>
      <c r="BL29" s="1000"/>
      <c r="BM29" s="1000"/>
      <c r="BN29" s="1000"/>
      <c r="BO29" s="1000"/>
      <c r="BP29" s="1000"/>
      <c r="BQ29" s="1000"/>
      <c r="BR29" s="1000"/>
      <c r="BS29" s="1000"/>
      <c r="BT29" s="1000"/>
      <c r="BU29" s="1000"/>
      <c r="BV29" s="1000"/>
      <c r="BW29" s="1000"/>
      <c r="BX29" s="1000"/>
      <c r="BY29" s="1000"/>
      <c r="BZ29" s="1000"/>
      <c r="CA29" s="1000"/>
      <c r="CB29" s="1000"/>
      <c r="CC29" s="1000"/>
      <c r="CD29" s="1000"/>
      <c r="CE29" s="1000"/>
      <c r="CF29" s="1000"/>
      <c r="CG29" s="1000"/>
      <c r="CH29" s="1000"/>
      <c r="CI29" s="1000"/>
      <c r="CJ29" s="1000"/>
      <c r="CK29" s="1000"/>
      <c r="CL29" s="1000"/>
      <c r="CM29" s="1000"/>
      <c r="CN29" s="1000"/>
      <c r="CO29" s="1000"/>
      <c r="CP29" s="1000"/>
      <c r="CQ29" s="1000"/>
      <c r="CR29" s="1000"/>
      <c r="CS29" s="1000"/>
      <c r="CT29" s="1000"/>
      <c r="CU29" s="1000"/>
      <c r="CV29" s="1000"/>
      <c r="CW29" s="1000"/>
      <c r="CX29" s="1000"/>
      <c r="CY29" s="1000"/>
      <c r="CZ29" s="1000"/>
      <c r="DA29" s="1000"/>
      <c r="DB29" s="1000"/>
      <c r="DC29" s="1000"/>
      <c r="DD29" s="1000"/>
      <c r="DE29" s="1000"/>
      <c r="DF29" s="1000"/>
      <c r="DG29" s="550"/>
      <c r="DH29" s="559"/>
      <c r="DI29" s="500"/>
      <c r="DJ29" s="500"/>
      <c r="DK29" s="500"/>
      <c r="DL29" s="500"/>
      <c r="DM29" s="500"/>
    </row>
    <row r="30" spans="1:117" ht="3" customHeight="1">
      <c r="L30" s="485"/>
      <c r="M30" s="485"/>
      <c r="N30" s="485"/>
      <c r="O30" s="485"/>
      <c r="P30" s="485"/>
      <c r="Q30" s="485"/>
      <c r="R30" s="485"/>
      <c r="S30" s="485"/>
      <c r="T30" s="485"/>
      <c r="U30" s="485"/>
      <c r="V30" s="485"/>
      <c r="W30" s="485"/>
      <c r="X30" s="485"/>
      <c r="Y30" s="485"/>
      <c r="Z30" s="485"/>
      <c r="AA30" s="485"/>
      <c r="AB30" s="485"/>
      <c r="AC30" s="485"/>
      <c r="AD30" s="485"/>
      <c r="AE30" s="485"/>
      <c r="AF30" s="485"/>
      <c r="AG30" s="485"/>
      <c r="AH30" s="485"/>
      <c r="AI30" s="485"/>
      <c r="AJ30" s="485"/>
      <c r="AK30" s="485"/>
      <c r="AL30" s="485"/>
      <c r="AM30" s="485"/>
      <c r="AN30" s="485"/>
      <c r="AO30" s="485"/>
      <c r="AP30" s="485"/>
      <c r="AQ30" s="485"/>
      <c r="AR30" s="485"/>
      <c r="AS30" s="485"/>
      <c r="AT30" s="485"/>
      <c r="AU30" s="485"/>
      <c r="AV30" s="485"/>
      <c r="AW30" s="485"/>
      <c r="AX30" s="485"/>
      <c r="AY30" s="485"/>
      <c r="AZ30" s="485"/>
      <c r="BA30" s="485"/>
      <c r="BB30" s="485"/>
      <c r="BC30" s="485"/>
      <c r="BD30" s="485"/>
      <c r="BE30" s="485"/>
      <c r="BF30" s="485"/>
      <c r="BG30" s="485"/>
      <c r="BH30" s="485"/>
      <c r="BI30" s="485"/>
      <c r="BJ30" s="485"/>
      <c r="BK30" s="485"/>
      <c r="BL30" s="485"/>
      <c r="BM30" s="485"/>
      <c r="BN30" s="485"/>
      <c r="BO30" s="485"/>
      <c r="BP30" s="485"/>
      <c r="BQ30" s="485"/>
      <c r="BR30" s="485"/>
      <c r="BS30" s="485"/>
      <c r="BT30" s="485"/>
      <c r="BU30" s="485"/>
      <c r="BV30" s="485"/>
      <c r="BW30" s="485"/>
      <c r="BX30" s="485"/>
      <c r="BY30" s="485"/>
      <c r="BZ30" s="485"/>
      <c r="CA30" s="485"/>
      <c r="CB30" s="485"/>
      <c r="CC30" s="485"/>
      <c r="CD30" s="485"/>
      <c r="CE30" s="485"/>
      <c r="CF30" s="485"/>
      <c r="CG30" s="485"/>
      <c r="CH30" s="485"/>
      <c r="CI30" s="485"/>
      <c r="CJ30" s="485"/>
      <c r="CK30" s="485"/>
      <c r="CL30" s="485"/>
      <c r="CM30" s="485"/>
      <c r="CN30" s="485"/>
      <c r="CO30" s="485"/>
      <c r="CP30" s="485"/>
      <c r="CQ30" s="485"/>
      <c r="CR30" s="485"/>
      <c r="CS30" s="485"/>
      <c r="CT30" s="485"/>
      <c r="CU30" s="485"/>
      <c r="CV30" s="485"/>
      <c r="CW30" s="485"/>
      <c r="CX30" s="485"/>
      <c r="CY30" s="485"/>
      <c r="CZ30" s="485"/>
      <c r="DA30" s="485"/>
      <c r="DB30" s="485"/>
      <c r="DC30" s="485"/>
      <c r="DD30" s="485"/>
      <c r="DE30" s="485"/>
      <c r="DF30" s="485"/>
    </row>
    <row r="31" spans="1:117" ht="89.25" customHeight="1">
      <c r="L31" s="1">
        <v>1</v>
      </c>
      <c r="M31" s="1198" t="s">
        <v>670</v>
      </c>
      <c r="N31" s="1198"/>
      <c r="O31" s="1198"/>
      <c r="P31" s="1198"/>
      <c r="Q31" s="1198"/>
      <c r="R31" s="1198"/>
      <c r="S31" s="1198"/>
      <c r="T31" s="1198"/>
      <c r="U31" s="1198"/>
      <c r="V31" s="1198"/>
      <c r="W31" s="1198"/>
    </row>
  </sheetData>
  <sheetProtection password="FA9C" sheet="1" objects="1" scenarios="1" formatColumns="0" formatRows="0"/>
  <dataConsolidate leftLabels="1"/>
  <mergeCells count="146">
    <mergeCell ref="O9:T9"/>
    <mergeCell ref="O10:T10"/>
    <mergeCell ref="L5:T5"/>
    <mergeCell ref="O7:T7"/>
    <mergeCell ref="O8:T8"/>
    <mergeCell ref="O12:Z12"/>
    <mergeCell ref="L14:L16"/>
    <mergeCell ref="L13:DG13"/>
    <mergeCell ref="O21:DG21"/>
    <mergeCell ref="X16:Y16"/>
    <mergeCell ref="O18:DG18"/>
    <mergeCell ref="O19:DG19"/>
    <mergeCell ref="O20:DG20"/>
    <mergeCell ref="AJ17:AK17"/>
    <mergeCell ref="AU15:AW15"/>
    <mergeCell ref="AV16:AW16"/>
    <mergeCell ref="AV17:AW17"/>
    <mergeCell ref="BG15:BI15"/>
    <mergeCell ref="BH16:BI16"/>
    <mergeCell ref="BH17:BI17"/>
    <mergeCell ref="BS15:BU15"/>
    <mergeCell ref="BT16:BU16"/>
    <mergeCell ref="BT17:BU17"/>
    <mergeCell ref="CE15:CG15"/>
    <mergeCell ref="M31:W31"/>
    <mergeCell ref="DH25:DH26"/>
    <mergeCell ref="W15:Y15"/>
    <mergeCell ref="T15:U15"/>
    <mergeCell ref="R15:S15"/>
    <mergeCell ref="O15:O16"/>
    <mergeCell ref="P15:P16"/>
    <mergeCell ref="Q15:Q16"/>
    <mergeCell ref="M14:M16"/>
    <mergeCell ref="Z14:Z16"/>
    <mergeCell ref="DG14:DG16"/>
    <mergeCell ref="O14:Y14"/>
    <mergeCell ref="X17:Y17"/>
    <mergeCell ref="Y24:Y25"/>
    <mergeCell ref="Z24:Z25"/>
    <mergeCell ref="O23:DG23"/>
    <mergeCell ref="W24:W25"/>
    <mergeCell ref="X24:X25"/>
    <mergeCell ref="DH13:DH16"/>
    <mergeCell ref="A18:A29"/>
    <mergeCell ref="B19:B29"/>
    <mergeCell ref="C20:C29"/>
    <mergeCell ref="D21:D28"/>
    <mergeCell ref="G24:G26"/>
    <mergeCell ref="E22:E28"/>
    <mergeCell ref="F23:F27"/>
    <mergeCell ref="I23:I27"/>
    <mergeCell ref="J24:J26"/>
    <mergeCell ref="AI24:AI25"/>
    <mergeCell ref="AJ24:AJ25"/>
    <mergeCell ref="AK24:AK25"/>
    <mergeCell ref="AL24:AL25"/>
    <mergeCell ref="AM12:AX12"/>
    <mergeCell ref="AM14:AW14"/>
    <mergeCell ref="AX14:AX16"/>
    <mergeCell ref="AM15:AM16"/>
    <mergeCell ref="AN15:AN16"/>
    <mergeCell ref="AO15:AO16"/>
    <mergeCell ref="AP15:AQ15"/>
    <mergeCell ref="AR15:AS15"/>
    <mergeCell ref="AA12:AL12"/>
    <mergeCell ref="AA14:AK14"/>
    <mergeCell ref="AL14:AL16"/>
    <mergeCell ref="AA15:AA16"/>
    <mergeCell ref="AB15:AB16"/>
    <mergeCell ref="AC15:AC16"/>
    <mergeCell ref="AD15:AE15"/>
    <mergeCell ref="AF15:AG15"/>
    <mergeCell ref="AI15:AK15"/>
    <mergeCell ref="AJ16:AK16"/>
    <mergeCell ref="AU24:AU25"/>
    <mergeCell ref="AV24:AV25"/>
    <mergeCell ref="AW24:AW25"/>
    <mergeCell ref="AX24:AX25"/>
    <mergeCell ref="AY12:BJ12"/>
    <mergeCell ref="AY14:BI14"/>
    <mergeCell ref="BJ14:BJ16"/>
    <mergeCell ref="AY15:AY16"/>
    <mergeCell ref="AZ15:AZ16"/>
    <mergeCell ref="BA15:BA16"/>
    <mergeCell ref="BB15:BC15"/>
    <mergeCell ref="BD15:BE15"/>
    <mergeCell ref="BG24:BG25"/>
    <mergeCell ref="BH24:BH25"/>
    <mergeCell ref="BI24:BI25"/>
    <mergeCell ref="BJ24:BJ25"/>
    <mergeCell ref="BK12:BV12"/>
    <mergeCell ref="BK14:BU14"/>
    <mergeCell ref="BV14:BV16"/>
    <mergeCell ref="BK15:BK16"/>
    <mergeCell ref="BL15:BL16"/>
    <mergeCell ref="BM15:BM16"/>
    <mergeCell ref="BN15:BO15"/>
    <mergeCell ref="BP15:BQ15"/>
    <mergeCell ref="CF16:CG16"/>
    <mergeCell ref="CF17:CG17"/>
    <mergeCell ref="CE24:CE25"/>
    <mergeCell ref="CF24:CF25"/>
    <mergeCell ref="CG24:CG25"/>
    <mergeCell ref="BS24:BS25"/>
    <mergeCell ref="BT24:BT25"/>
    <mergeCell ref="BU24:BU25"/>
    <mergeCell ref="BV24:BV25"/>
    <mergeCell ref="BW15:BW16"/>
    <mergeCell ref="BX15:BX16"/>
    <mergeCell ref="BY15:BY16"/>
    <mergeCell ref="BZ15:CA15"/>
    <mergeCell ref="CB15:CC15"/>
    <mergeCell ref="CU12:DF12"/>
    <mergeCell ref="CU14:DE14"/>
    <mergeCell ref="DF14:DF16"/>
    <mergeCell ref="CU15:CU16"/>
    <mergeCell ref="CV15:CV16"/>
    <mergeCell ref="CW15:CW16"/>
    <mergeCell ref="CX15:CY15"/>
    <mergeCell ref="CZ15:DA15"/>
    <mergeCell ref="CH24:CH25"/>
    <mergeCell ref="CI12:CT12"/>
    <mergeCell ref="CI14:CS14"/>
    <mergeCell ref="CT14:CT16"/>
    <mergeCell ref="CI15:CI16"/>
    <mergeCell ref="CJ15:CJ16"/>
    <mergeCell ref="CK15:CK16"/>
    <mergeCell ref="CL15:CM15"/>
    <mergeCell ref="CN15:CO15"/>
    <mergeCell ref="CQ15:CS15"/>
    <mergeCell ref="CR16:CS16"/>
    <mergeCell ref="CR17:CS17"/>
    <mergeCell ref="BW12:CH12"/>
    <mergeCell ref="BW14:CG14"/>
    <mergeCell ref="CH14:CH16"/>
    <mergeCell ref="DF24:DF25"/>
    <mergeCell ref="DC15:DE15"/>
    <mergeCell ref="DD16:DE16"/>
    <mergeCell ref="DD17:DE17"/>
    <mergeCell ref="DC24:DC25"/>
    <mergeCell ref="DD24:DD25"/>
    <mergeCell ref="DE24:DE25"/>
    <mergeCell ref="CQ24:CQ25"/>
    <mergeCell ref="CR24:CR25"/>
    <mergeCell ref="CS24:CS25"/>
    <mergeCell ref="CT24:CT25"/>
  </mergeCells>
  <dataValidations count="12">
    <dataValidation allowBlank="1" sqref="MG29:MW29 WC29:WS29 AFY29:AGO29 APU29:AQK29 AZQ29:BAG29 BJM29:BKC29 BTI29:BTY29 CDE29:CDU29 CNA29:CNQ29 CWW29:CXM29 DGS29:DHI29 DQO29:DRE29 EAK29:EBA29 EKG29:EKW29 EUC29:EUS29 FDY29:FEO29 FNU29:FOK29 FXQ29:FYG29 GHM29:GIC29 GRI29:GRY29 HBE29:HBU29 HLA29:HLQ29 HUW29:HVM29 IES29:IFI29 IOO29:IPE29 IYK29:IZA29 JIG29:JIW29 JSC29:JSS29 KBY29:KCO29 KLU29:KMK29 KVQ29:KWG29 LFM29:LGC29 LPI29:LPY29 LZE29:LZU29 MJA29:MJQ29 MSW29:MTM29 NCS29:NDI29 NMO29:NNE29 NWK29:NXA29 OGG29:OGW29 OQC29:OQS29 OZY29:PAO29 PJU29:PKK29 PTQ29:PUG29 QDM29:QEC29 QNI29:QNY29 QXE29:QXU29 RHA29:RHQ29 RQW29:RRM29 SAS29:SBI29 SKO29:SLE29 SUK29:SVA29 TEG29:TEW29 TOC29:TOS29 TXY29:TYO29 UHU29:UIK29 URQ29:USG29 VBM29:VCC29 VLI29:VLY29 VVE29:VVU29 WFA29:WFQ29 WOW29:WPM29 WYS29:WZI29 WYS983065:WZI983065 MG65561:MW65561 WC65561:WS65561 AFY65561:AGO65561 APU65561:AQK65561 AZQ65561:BAG65561 BJM65561:BKC65561 BTI65561:BTY65561 CDE65561:CDU65561 CNA65561:CNQ65561 CWW65561:CXM65561 DGS65561:DHI65561 DQO65561:DRE65561 EAK65561:EBA65561 EKG65561:EKW65561 EUC65561:EUS65561 FDY65561:FEO65561 FNU65561:FOK65561 FXQ65561:FYG65561 GHM65561:GIC65561 GRI65561:GRY65561 HBE65561:HBU65561 HLA65561:HLQ65561 HUW65561:HVM65561 IES65561:IFI65561 IOO65561:IPE65561 IYK65561:IZA65561 JIG65561:JIW65561 JSC65561:JSS65561 KBY65561:KCO65561 KLU65561:KMK65561 KVQ65561:KWG65561 LFM65561:LGC65561 LPI65561:LPY65561 LZE65561:LZU65561 MJA65561:MJQ65561 MSW65561:MTM65561 NCS65561:NDI65561 NMO65561:NNE65561 NWK65561:NXA65561 OGG65561:OGW65561 OQC65561:OQS65561 OZY65561:PAO65561 PJU65561:PKK65561 PTQ65561:PUG65561 QDM65561:QEC65561 QNI65561:QNY65561 QXE65561:QXU65561 RHA65561:RHQ65561 RQW65561:RRM65561 SAS65561:SBI65561 SKO65561:SLE65561 SUK65561:SVA65561 TEG65561:TEW65561 TOC65561:TOS65561 TXY65561:TYO65561 UHU65561:UIK65561 URQ65561:USG65561 VBM65561:VCC65561 VLI65561:VLY65561 VVE65561:VVU65561 WFA65561:WFQ65561 WOW65561:WPM65561 WYS65561:WZI65561 MG131097:MW131097 WC131097:WS131097 AFY131097:AGO131097 APU131097:AQK131097 AZQ131097:BAG131097 BJM131097:BKC131097 BTI131097:BTY131097 CDE131097:CDU131097 CNA131097:CNQ131097 CWW131097:CXM131097 DGS131097:DHI131097 DQO131097:DRE131097 EAK131097:EBA131097 EKG131097:EKW131097 EUC131097:EUS131097 FDY131097:FEO131097 FNU131097:FOK131097 FXQ131097:FYG131097 GHM131097:GIC131097 GRI131097:GRY131097 HBE131097:HBU131097 HLA131097:HLQ131097 HUW131097:HVM131097 IES131097:IFI131097 IOO131097:IPE131097 IYK131097:IZA131097 JIG131097:JIW131097 JSC131097:JSS131097 KBY131097:KCO131097 KLU131097:KMK131097 KVQ131097:KWG131097 LFM131097:LGC131097 LPI131097:LPY131097 LZE131097:LZU131097 MJA131097:MJQ131097 MSW131097:MTM131097 NCS131097:NDI131097 NMO131097:NNE131097 NWK131097:NXA131097 OGG131097:OGW131097 OQC131097:OQS131097 OZY131097:PAO131097 PJU131097:PKK131097 PTQ131097:PUG131097 QDM131097:QEC131097 QNI131097:QNY131097 QXE131097:QXU131097 RHA131097:RHQ131097 RQW131097:RRM131097 SAS131097:SBI131097 SKO131097:SLE131097 SUK131097:SVA131097 TEG131097:TEW131097 TOC131097:TOS131097 TXY131097:TYO131097 UHU131097:UIK131097 URQ131097:USG131097 VBM131097:VCC131097 VLI131097:VLY131097 VVE131097:VVU131097 WFA131097:WFQ131097 WOW131097:WPM131097 WYS131097:WZI131097 MG196633:MW196633 WC196633:WS196633 AFY196633:AGO196633 APU196633:AQK196633 AZQ196633:BAG196633 BJM196633:BKC196633 BTI196633:BTY196633 CDE196633:CDU196633 CNA196633:CNQ196633 CWW196633:CXM196633 DGS196633:DHI196633 DQO196633:DRE196633 EAK196633:EBA196633 EKG196633:EKW196633 EUC196633:EUS196633 FDY196633:FEO196633 FNU196633:FOK196633 FXQ196633:FYG196633 GHM196633:GIC196633 GRI196633:GRY196633 HBE196633:HBU196633 HLA196633:HLQ196633 HUW196633:HVM196633 IES196633:IFI196633 IOO196633:IPE196633 IYK196633:IZA196633 JIG196633:JIW196633 JSC196633:JSS196633 KBY196633:KCO196633 KLU196633:KMK196633 KVQ196633:KWG196633 LFM196633:LGC196633 LPI196633:LPY196633 LZE196633:LZU196633 MJA196633:MJQ196633 MSW196633:MTM196633 NCS196633:NDI196633 NMO196633:NNE196633 NWK196633:NXA196633 OGG196633:OGW196633 OQC196633:OQS196633 OZY196633:PAO196633 PJU196633:PKK196633 PTQ196633:PUG196633 QDM196633:QEC196633 QNI196633:QNY196633 QXE196633:QXU196633 RHA196633:RHQ196633 RQW196633:RRM196633 SAS196633:SBI196633 SKO196633:SLE196633 SUK196633:SVA196633 TEG196633:TEW196633 TOC196633:TOS196633 TXY196633:TYO196633 UHU196633:UIK196633 URQ196633:USG196633 VBM196633:VCC196633 VLI196633:VLY196633 VVE196633:VVU196633 WFA196633:WFQ196633 WOW196633:WPM196633 WYS196633:WZI196633 MG262169:MW262169 WC262169:WS262169 AFY262169:AGO262169 APU262169:AQK262169 AZQ262169:BAG262169 BJM262169:BKC262169 BTI262169:BTY262169 CDE262169:CDU262169 CNA262169:CNQ262169 CWW262169:CXM262169 DGS262169:DHI262169 DQO262169:DRE262169 EAK262169:EBA262169 EKG262169:EKW262169 EUC262169:EUS262169 FDY262169:FEO262169 FNU262169:FOK262169 FXQ262169:FYG262169 GHM262169:GIC262169 GRI262169:GRY262169 HBE262169:HBU262169 HLA262169:HLQ262169 HUW262169:HVM262169 IES262169:IFI262169 IOO262169:IPE262169 IYK262169:IZA262169 JIG262169:JIW262169 JSC262169:JSS262169 KBY262169:KCO262169 KLU262169:KMK262169 KVQ262169:KWG262169 LFM262169:LGC262169 LPI262169:LPY262169 LZE262169:LZU262169 MJA262169:MJQ262169 MSW262169:MTM262169 NCS262169:NDI262169 NMO262169:NNE262169 NWK262169:NXA262169 OGG262169:OGW262169 OQC262169:OQS262169 OZY262169:PAO262169 PJU262169:PKK262169 PTQ262169:PUG262169 QDM262169:QEC262169 QNI262169:QNY262169 QXE262169:QXU262169 RHA262169:RHQ262169 RQW262169:RRM262169 SAS262169:SBI262169 SKO262169:SLE262169 SUK262169:SVA262169 TEG262169:TEW262169 TOC262169:TOS262169 TXY262169:TYO262169 UHU262169:UIK262169 URQ262169:USG262169 VBM262169:VCC262169 VLI262169:VLY262169 VVE262169:VVU262169 WFA262169:WFQ262169 WOW262169:WPM262169 WYS262169:WZI262169 MG327705:MW327705 WC327705:WS327705 AFY327705:AGO327705 APU327705:AQK327705 AZQ327705:BAG327705 BJM327705:BKC327705 BTI327705:BTY327705 CDE327705:CDU327705 CNA327705:CNQ327705 CWW327705:CXM327705 DGS327705:DHI327705 DQO327705:DRE327705 EAK327705:EBA327705 EKG327705:EKW327705 EUC327705:EUS327705 FDY327705:FEO327705 FNU327705:FOK327705 FXQ327705:FYG327705 GHM327705:GIC327705 GRI327705:GRY327705 HBE327705:HBU327705 HLA327705:HLQ327705 HUW327705:HVM327705 IES327705:IFI327705 IOO327705:IPE327705 IYK327705:IZA327705 JIG327705:JIW327705 JSC327705:JSS327705 KBY327705:KCO327705 KLU327705:KMK327705 KVQ327705:KWG327705 LFM327705:LGC327705 LPI327705:LPY327705 LZE327705:LZU327705 MJA327705:MJQ327705 MSW327705:MTM327705 NCS327705:NDI327705 NMO327705:NNE327705 NWK327705:NXA327705 OGG327705:OGW327705 OQC327705:OQS327705 OZY327705:PAO327705 PJU327705:PKK327705 PTQ327705:PUG327705 QDM327705:QEC327705 QNI327705:QNY327705 QXE327705:QXU327705 RHA327705:RHQ327705 RQW327705:RRM327705 SAS327705:SBI327705 SKO327705:SLE327705 SUK327705:SVA327705 TEG327705:TEW327705 TOC327705:TOS327705 TXY327705:TYO327705 UHU327705:UIK327705 URQ327705:USG327705 VBM327705:VCC327705 VLI327705:VLY327705 VVE327705:VVU327705 WFA327705:WFQ327705 WOW327705:WPM327705 WYS327705:WZI327705 MG393241:MW393241 WC393241:WS393241 AFY393241:AGO393241 APU393241:AQK393241 AZQ393241:BAG393241 BJM393241:BKC393241 BTI393241:BTY393241 CDE393241:CDU393241 CNA393241:CNQ393241 CWW393241:CXM393241 DGS393241:DHI393241 DQO393241:DRE393241 EAK393241:EBA393241 EKG393241:EKW393241 EUC393241:EUS393241 FDY393241:FEO393241 FNU393241:FOK393241 FXQ393241:FYG393241 GHM393241:GIC393241 GRI393241:GRY393241 HBE393241:HBU393241 HLA393241:HLQ393241 HUW393241:HVM393241 IES393241:IFI393241 IOO393241:IPE393241 IYK393241:IZA393241 JIG393241:JIW393241 JSC393241:JSS393241 KBY393241:KCO393241 KLU393241:KMK393241 KVQ393241:KWG393241 LFM393241:LGC393241 LPI393241:LPY393241 LZE393241:LZU393241 MJA393241:MJQ393241 MSW393241:MTM393241 NCS393241:NDI393241 NMO393241:NNE393241 NWK393241:NXA393241 OGG393241:OGW393241 OQC393241:OQS393241 OZY393241:PAO393241 PJU393241:PKK393241 PTQ393241:PUG393241 QDM393241:QEC393241 QNI393241:QNY393241 QXE393241:QXU393241 RHA393241:RHQ393241 RQW393241:RRM393241 SAS393241:SBI393241 SKO393241:SLE393241 SUK393241:SVA393241 TEG393241:TEW393241 TOC393241:TOS393241 TXY393241:TYO393241 UHU393241:UIK393241 URQ393241:USG393241 VBM393241:VCC393241 VLI393241:VLY393241 VVE393241:VVU393241 WFA393241:WFQ393241 WOW393241:WPM393241 WYS393241:WZI393241 MG458777:MW458777 WC458777:WS458777 AFY458777:AGO458777 APU458777:AQK458777 AZQ458777:BAG458777 BJM458777:BKC458777 BTI458777:BTY458777 CDE458777:CDU458777 CNA458777:CNQ458777 CWW458777:CXM458777 DGS458777:DHI458777 DQO458777:DRE458777 EAK458777:EBA458777 EKG458777:EKW458777 EUC458777:EUS458777 FDY458777:FEO458777 FNU458777:FOK458777 FXQ458777:FYG458777 GHM458777:GIC458777 GRI458777:GRY458777 HBE458777:HBU458777 HLA458777:HLQ458777 HUW458777:HVM458777 IES458777:IFI458777 IOO458777:IPE458777 IYK458777:IZA458777 JIG458777:JIW458777 JSC458777:JSS458777 KBY458777:KCO458777 KLU458777:KMK458777 KVQ458777:KWG458777 LFM458777:LGC458777 LPI458777:LPY458777 LZE458777:LZU458777 MJA458777:MJQ458777 MSW458777:MTM458777 NCS458777:NDI458777 NMO458777:NNE458777 NWK458777:NXA458777 OGG458777:OGW458777 OQC458777:OQS458777 OZY458777:PAO458777 PJU458777:PKK458777 PTQ458777:PUG458777 QDM458777:QEC458777 QNI458777:QNY458777 QXE458777:QXU458777 RHA458777:RHQ458777 RQW458777:RRM458777 SAS458777:SBI458777 SKO458777:SLE458777 SUK458777:SVA458777 TEG458777:TEW458777 TOC458777:TOS458777 TXY458777:TYO458777 UHU458777:UIK458777 URQ458777:USG458777 VBM458777:VCC458777 VLI458777:VLY458777 VVE458777:VVU458777 WFA458777:WFQ458777 WOW458777:WPM458777 WYS458777:WZI458777 MG524313:MW524313 WC524313:WS524313 AFY524313:AGO524313 APU524313:AQK524313 AZQ524313:BAG524313 BJM524313:BKC524313 BTI524313:BTY524313 CDE524313:CDU524313 CNA524313:CNQ524313 CWW524313:CXM524313 DGS524313:DHI524313 DQO524313:DRE524313 EAK524313:EBA524313 EKG524313:EKW524313 EUC524313:EUS524313 FDY524313:FEO524313 FNU524313:FOK524313 FXQ524313:FYG524313 GHM524313:GIC524313 GRI524313:GRY524313 HBE524313:HBU524313 HLA524313:HLQ524313 HUW524313:HVM524313 IES524313:IFI524313 IOO524313:IPE524313 IYK524313:IZA524313 JIG524313:JIW524313 JSC524313:JSS524313 KBY524313:KCO524313 KLU524313:KMK524313 KVQ524313:KWG524313 LFM524313:LGC524313 LPI524313:LPY524313 LZE524313:LZU524313 MJA524313:MJQ524313 MSW524313:MTM524313 NCS524313:NDI524313 NMO524313:NNE524313 NWK524313:NXA524313 OGG524313:OGW524313 OQC524313:OQS524313 OZY524313:PAO524313 PJU524313:PKK524313 PTQ524313:PUG524313 QDM524313:QEC524313 QNI524313:QNY524313 QXE524313:QXU524313 RHA524313:RHQ524313 RQW524313:RRM524313 SAS524313:SBI524313 SKO524313:SLE524313 SUK524313:SVA524313 TEG524313:TEW524313 TOC524313:TOS524313 TXY524313:TYO524313 UHU524313:UIK524313 URQ524313:USG524313 VBM524313:VCC524313 VLI524313:VLY524313 VVE524313:VVU524313 WFA524313:WFQ524313 WOW524313:WPM524313 WYS524313:WZI524313 MG589849:MW589849 WC589849:WS589849 AFY589849:AGO589849 APU589849:AQK589849 AZQ589849:BAG589849 BJM589849:BKC589849 BTI589849:BTY589849 CDE589849:CDU589849 CNA589849:CNQ589849 CWW589849:CXM589849 DGS589849:DHI589849 DQO589849:DRE589849 EAK589849:EBA589849 EKG589849:EKW589849 EUC589849:EUS589849 FDY589849:FEO589849 FNU589849:FOK589849 FXQ589849:FYG589849 GHM589849:GIC589849 GRI589849:GRY589849 HBE589849:HBU589849 HLA589849:HLQ589849 HUW589849:HVM589849 IES589849:IFI589849 IOO589849:IPE589849 IYK589849:IZA589849 JIG589849:JIW589849 JSC589849:JSS589849 KBY589849:KCO589849 KLU589849:KMK589849 KVQ589849:KWG589849 LFM589849:LGC589849 LPI589849:LPY589849 LZE589849:LZU589849 MJA589849:MJQ589849 MSW589849:MTM589849 NCS589849:NDI589849 NMO589849:NNE589849 NWK589849:NXA589849 OGG589849:OGW589849 OQC589849:OQS589849 OZY589849:PAO589849 PJU589849:PKK589849 PTQ589849:PUG589849 QDM589849:QEC589849 QNI589849:QNY589849 QXE589849:QXU589849 RHA589849:RHQ589849 RQW589849:RRM589849 SAS589849:SBI589849 SKO589849:SLE589849 SUK589849:SVA589849 TEG589849:TEW589849 TOC589849:TOS589849 TXY589849:TYO589849 UHU589849:UIK589849 URQ589849:USG589849 VBM589849:VCC589849 VLI589849:VLY589849 VVE589849:VVU589849 WFA589849:WFQ589849 WOW589849:WPM589849 WYS589849:WZI589849 MG655385:MW655385 WC655385:WS655385 AFY655385:AGO655385 APU655385:AQK655385 AZQ655385:BAG655385 BJM655385:BKC655385 BTI655385:BTY655385 CDE655385:CDU655385 CNA655385:CNQ655385 CWW655385:CXM655385 DGS655385:DHI655385 DQO655385:DRE655385 EAK655385:EBA655385 EKG655385:EKW655385 EUC655385:EUS655385 FDY655385:FEO655385 FNU655385:FOK655385 FXQ655385:FYG655385 GHM655385:GIC655385 GRI655385:GRY655385 HBE655385:HBU655385 HLA655385:HLQ655385 HUW655385:HVM655385 IES655385:IFI655385 IOO655385:IPE655385 IYK655385:IZA655385 JIG655385:JIW655385 JSC655385:JSS655385 KBY655385:KCO655385 KLU655385:KMK655385 KVQ655385:KWG655385 LFM655385:LGC655385 LPI655385:LPY655385 LZE655385:LZU655385 MJA655385:MJQ655385 MSW655385:MTM655385 NCS655385:NDI655385 NMO655385:NNE655385 NWK655385:NXA655385 OGG655385:OGW655385 OQC655385:OQS655385 OZY655385:PAO655385 PJU655385:PKK655385 PTQ655385:PUG655385 QDM655385:QEC655385 QNI655385:QNY655385 QXE655385:QXU655385 RHA655385:RHQ655385 RQW655385:RRM655385 SAS655385:SBI655385 SKO655385:SLE655385 SUK655385:SVA655385 TEG655385:TEW655385 TOC655385:TOS655385 TXY655385:TYO655385 UHU655385:UIK655385 URQ655385:USG655385 VBM655385:VCC655385 VLI655385:VLY655385 VVE655385:VVU655385 WFA655385:WFQ655385 WOW655385:WPM655385 WYS655385:WZI655385 MG720921:MW720921 WC720921:WS720921 AFY720921:AGO720921 APU720921:AQK720921 AZQ720921:BAG720921 BJM720921:BKC720921 BTI720921:BTY720921 CDE720921:CDU720921 CNA720921:CNQ720921 CWW720921:CXM720921 DGS720921:DHI720921 DQO720921:DRE720921 EAK720921:EBA720921 EKG720921:EKW720921 EUC720921:EUS720921 FDY720921:FEO720921 FNU720921:FOK720921 FXQ720921:FYG720921 GHM720921:GIC720921 GRI720921:GRY720921 HBE720921:HBU720921 HLA720921:HLQ720921 HUW720921:HVM720921 IES720921:IFI720921 IOO720921:IPE720921 IYK720921:IZA720921 JIG720921:JIW720921 JSC720921:JSS720921 KBY720921:KCO720921 KLU720921:KMK720921 KVQ720921:KWG720921 LFM720921:LGC720921 LPI720921:LPY720921 LZE720921:LZU720921 MJA720921:MJQ720921 MSW720921:MTM720921 NCS720921:NDI720921 NMO720921:NNE720921 NWK720921:NXA720921 OGG720921:OGW720921 OQC720921:OQS720921 OZY720921:PAO720921 PJU720921:PKK720921 PTQ720921:PUG720921 QDM720921:QEC720921 QNI720921:QNY720921 QXE720921:QXU720921 RHA720921:RHQ720921 RQW720921:RRM720921 SAS720921:SBI720921 SKO720921:SLE720921 SUK720921:SVA720921 TEG720921:TEW720921 TOC720921:TOS720921 TXY720921:TYO720921 UHU720921:UIK720921 URQ720921:USG720921 VBM720921:VCC720921 VLI720921:VLY720921 VVE720921:VVU720921 WFA720921:WFQ720921 WOW720921:WPM720921 WYS720921:WZI720921 MG786457:MW786457 WC786457:WS786457 AFY786457:AGO786457 APU786457:AQK786457 AZQ786457:BAG786457 BJM786457:BKC786457 BTI786457:BTY786457 CDE786457:CDU786457 CNA786457:CNQ786457 CWW786457:CXM786457 DGS786457:DHI786457 DQO786457:DRE786457 EAK786457:EBA786457 EKG786457:EKW786457 EUC786457:EUS786457 FDY786457:FEO786457 FNU786457:FOK786457 FXQ786457:FYG786457 GHM786457:GIC786457 GRI786457:GRY786457 HBE786457:HBU786457 HLA786457:HLQ786457 HUW786457:HVM786457 IES786457:IFI786457 IOO786457:IPE786457 IYK786457:IZA786457 JIG786457:JIW786457 JSC786457:JSS786457 KBY786457:KCO786457 KLU786457:KMK786457 KVQ786457:KWG786457 LFM786457:LGC786457 LPI786457:LPY786457 LZE786457:LZU786457 MJA786457:MJQ786457 MSW786457:MTM786457 NCS786457:NDI786457 NMO786457:NNE786457 NWK786457:NXA786457 OGG786457:OGW786457 OQC786457:OQS786457 OZY786457:PAO786457 PJU786457:PKK786457 PTQ786457:PUG786457 QDM786457:QEC786457 QNI786457:QNY786457 QXE786457:QXU786457 RHA786457:RHQ786457 RQW786457:RRM786457 SAS786457:SBI786457 SKO786457:SLE786457 SUK786457:SVA786457 TEG786457:TEW786457 TOC786457:TOS786457 TXY786457:TYO786457 UHU786457:UIK786457 URQ786457:USG786457 VBM786457:VCC786457 VLI786457:VLY786457 VVE786457:VVU786457 WFA786457:WFQ786457 WOW786457:WPM786457 WYS786457:WZI786457 MG851993:MW851993 WC851993:WS851993 AFY851993:AGO851993 APU851993:AQK851993 AZQ851993:BAG851993 BJM851993:BKC851993 BTI851993:BTY851993 CDE851993:CDU851993 CNA851993:CNQ851993 CWW851993:CXM851993 DGS851993:DHI851993 DQO851993:DRE851993 EAK851993:EBA851993 EKG851993:EKW851993 EUC851993:EUS851993 FDY851993:FEO851993 FNU851993:FOK851993 FXQ851993:FYG851993 GHM851993:GIC851993 GRI851993:GRY851993 HBE851993:HBU851993 HLA851993:HLQ851993 HUW851993:HVM851993 IES851993:IFI851993 IOO851993:IPE851993 IYK851993:IZA851993 JIG851993:JIW851993 JSC851993:JSS851993 KBY851993:KCO851993 KLU851993:KMK851993 KVQ851993:KWG851993 LFM851993:LGC851993 LPI851993:LPY851993 LZE851993:LZU851993 MJA851993:MJQ851993 MSW851993:MTM851993 NCS851993:NDI851993 NMO851993:NNE851993 NWK851993:NXA851993 OGG851993:OGW851993 OQC851993:OQS851993 OZY851993:PAO851993 PJU851993:PKK851993 PTQ851993:PUG851993 QDM851993:QEC851993 QNI851993:QNY851993 QXE851993:QXU851993 RHA851993:RHQ851993 RQW851993:RRM851993 SAS851993:SBI851993 SKO851993:SLE851993 SUK851993:SVA851993 TEG851993:TEW851993 TOC851993:TOS851993 TXY851993:TYO851993 UHU851993:UIK851993 URQ851993:USG851993 VBM851993:VCC851993 VLI851993:VLY851993 VVE851993:VVU851993 WFA851993:WFQ851993 WOW851993:WPM851993 WYS851993:WZI851993 MG917529:MW917529 WC917529:WS917529 AFY917529:AGO917529 APU917529:AQK917529 AZQ917529:BAG917529 BJM917529:BKC917529 BTI917529:BTY917529 CDE917529:CDU917529 CNA917529:CNQ917529 CWW917529:CXM917529 DGS917529:DHI917529 DQO917529:DRE917529 EAK917529:EBA917529 EKG917529:EKW917529 EUC917529:EUS917529 FDY917529:FEO917529 FNU917529:FOK917529 FXQ917529:FYG917529 GHM917529:GIC917529 GRI917529:GRY917529 HBE917529:HBU917529 HLA917529:HLQ917529 HUW917529:HVM917529 IES917529:IFI917529 IOO917529:IPE917529 IYK917529:IZA917529 JIG917529:JIW917529 JSC917529:JSS917529 KBY917529:KCO917529 KLU917529:KMK917529 KVQ917529:KWG917529 LFM917529:LGC917529 LPI917529:LPY917529 LZE917529:LZU917529 MJA917529:MJQ917529 MSW917529:MTM917529 NCS917529:NDI917529 NMO917529:NNE917529 NWK917529:NXA917529 OGG917529:OGW917529 OQC917529:OQS917529 OZY917529:PAO917529 PJU917529:PKK917529 PTQ917529:PUG917529 QDM917529:QEC917529 QNI917529:QNY917529 QXE917529:QXU917529 RHA917529:RHQ917529 RQW917529:RRM917529 SAS917529:SBI917529 SKO917529:SLE917529 SUK917529:SVA917529 TEG917529:TEW917529 TOC917529:TOS917529 TXY917529:TYO917529 UHU917529:UIK917529 URQ917529:USG917529 VBM917529:VCC917529 VLI917529:VLY917529 VVE917529:VVU917529 WFA917529:WFQ917529 WOW917529:WPM917529 WYS917529:WZI917529 MG983065:MW983065 WC983065:WS983065 AFY983065:AGO983065 APU983065:AQK983065 AZQ983065:BAG983065 BJM983065:BKC983065 BTI983065:BTY983065 CDE983065:CDU983065 CNA983065:CNQ983065 CWW983065:CXM983065 DGS983065:DHI983065 DQO983065:DRE983065 EAK983065:EBA983065 EKG983065:EKW983065 EUC983065:EUS983065 FDY983065:FEO983065 FNU983065:FOK983065 FXQ983065:FYG983065 GHM983065:GIC983065 GRI983065:GRY983065 HBE983065:HBU983065 HLA983065:HLQ983065 HUW983065:HVM983065 IES983065:IFI983065 IOO983065:IPE983065 IYK983065:IZA983065 JIG983065:JIW983065 JSC983065:JSS983065 KBY983065:KCO983065 KLU983065:KMK983065 KVQ983065:KWG983065 LFM983065:LGC983065 LPI983065:LPY983065 LZE983065:LZU983065 MJA983065:MJQ983065 MSW983065:MTM983065 NCS983065:NDI983065 NMO983065:NNE983065 NWK983065:NXA983065 OGG983065:OGW983065 OQC983065:OQS983065 OZY983065:PAO983065 PJU983065:PKK983065 PTQ983065:PUG983065 QDM983065:QEC983065 QNI983065:QNY983065 QXE983065:QXU983065 RHA983065:RHQ983065 RQW983065:RRM983065 SAS983065:SBI983065 SKO983065:SLE983065 SUK983065:SVA983065 TEG983065:TEW983065 TOC983065:TOS983065 TXY983065:TYO983065 UHU983065:UIK983065 URQ983065:USG983065 VBM983065:VCC983065 VLI983065:VLY983065 VVE983065:VVU983065 WFA983065:WFQ983065 WOW983065:WPM983065 L29:DH29 L983065:DH983065 L917529:DH917529 L851993:DH851993 L786457:DH786457 L720921:DH720921 L655385:DH655385 L589849:DH589849 L524313:DH524313 L458777:DH458777 L393241:DH393241 L327705:DH327705 L262169:DH262169 L196633:DH196633 L131097:DH131097 L65561:DH65561"/>
    <dataValidation allowBlank="1" prompt="Для выбора выполните двойной щелчок левой клавиши мыши по соответствующей ячейке." sqref="MG65562:MW65565 WC65562:WS65565 AFY65562:AGO65565 APU65562:AQK65565 AZQ65562:BAG65565 BJM65562:BKC65565 BTI65562:BTY65565 CDE65562:CDU65565 CNA65562:CNQ65565 CWW65562:CXM65565 DGS65562:DHI65565 DQO65562:DRE65565 EAK65562:EBA65565 EKG65562:EKW65565 EUC65562:EUS65565 FDY65562:FEO65565 FNU65562:FOK65565 FXQ65562:FYG65565 GHM65562:GIC65565 GRI65562:GRY65565 HBE65562:HBU65565 HLA65562:HLQ65565 HUW65562:HVM65565 IES65562:IFI65565 IOO65562:IPE65565 IYK65562:IZA65565 JIG65562:JIW65565 JSC65562:JSS65565 KBY65562:KCO65565 KLU65562:KMK65565 KVQ65562:KWG65565 LFM65562:LGC65565 LPI65562:LPY65565 LZE65562:LZU65565 MJA65562:MJQ65565 MSW65562:MTM65565 NCS65562:NDI65565 NMO65562:NNE65565 NWK65562:NXA65565 OGG65562:OGW65565 OQC65562:OQS65565 OZY65562:PAO65565 PJU65562:PKK65565 PTQ65562:PUG65565 QDM65562:QEC65565 QNI65562:QNY65565 QXE65562:QXU65565 RHA65562:RHQ65565 RQW65562:RRM65565 SAS65562:SBI65565 SKO65562:SLE65565 SUK65562:SVA65565 TEG65562:TEW65565 TOC65562:TOS65565 TXY65562:TYO65565 UHU65562:UIK65565 URQ65562:USG65565 VBM65562:VCC65565 VLI65562:VLY65565 VVE65562:VVU65565 WFA65562:WFQ65565 WOW65562:WPM65565 WYS65562:WZI65565 MG131098:MW131101 WC131098:WS131101 AFY131098:AGO131101 APU131098:AQK131101 AZQ131098:BAG131101 BJM131098:BKC131101 BTI131098:BTY131101 CDE131098:CDU131101 CNA131098:CNQ131101 CWW131098:CXM131101 DGS131098:DHI131101 DQO131098:DRE131101 EAK131098:EBA131101 EKG131098:EKW131101 EUC131098:EUS131101 FDY131098:FEO131101 FNU131098:FOK131101 FXQ131098:FYG131101 GHM131098:GIC131101 GRI131098:GRY131101 HBE131098:HBU131101 HLA131098:HLQ131101 HUW131098:HVM131101 IES131098:IFI131101 IOO131098:IPE131101 IYK131098:IZA131101 JIG131098:JIW131101 JSC131098:JSS131101 KBY131098:KCO131101 KLU131098:KMK131101 KVQ131098:KWG131101 LFM131098:LGC131101 LPI131098:LPY131101 LZE131098:LZU131101 MJA131098:MJQ131101 MSW131098:MTM131101 NCS131098:NDI131101 NMO131098:NNE131101 NWK131098:NXA131101 OGG131098:OGW131101 OQC131098:OQS131101 OZY131098:PAO131101 PJU131098:PKK131101 PTQ131098:PUG131101 QDM131098:QEC131101 QNI131098:QNY131101 QXE131098:QXU131101 RHA131098:RHQ131101 RQW131098:RRM131101 SAS131098:SBI131101 SKO131098:SLE131101 SUK131098:SVA131101 TEG131098:TEW131101 TOC131098:TOS131101 TXY131098:TYO131101 UHU131098:UIK131101 URQ131098:USG131101 VBM131098:VCC131101 VLI131098:VLY131101 VVE131098:VVU131101 WFA131098:WFQ131101 WOW131098:WPM131101 WYS131098:WZI131101 MG196634:MW196637 WC196634:WS196637 AFY196634:AGO196637 APU196634:AQK196637 AZQ196634:BAG196637 BJM196634:BKC196637 BTI196634:BTY196637 CDE196634:CDU196637 CNA196634:CNQ196637 CWW196634:CXM196637 DGS196634:DHI196637 DQO196634:DRE196637 EAK196634:EBA196637 EKG196634:EKW196637 EUC196634:EUS196637 FDY196634:FEO196637 FNU196634:FOK196637 FXQ196634:FYG196637 GHM196634:GIC196637 GRI196634:GRY196637 HBE196634:HBU196637 HLA196634:HLQ196637 HUW196634:HVM196637 IES196634:IFI196637 IOO196634:IPE196637 IYK196634:IZA196637 JIG196634:JIW196637 JSC196634:JSS196637 KBY196634:KCO196637 KLU196634:KMK196637 KVQ196634:KWG196637 LFM196634:LGC196637 LPI196634:LPY196637 LZE196634:LZU196637 MJA196634:MJQ196637 MSW196634:MTM196637 NCS196634:NDI196637 NMO196634:NNE196637 NWK196634:NXA196637 OGG196634:OGW196637 OQC196634:OQS196637 OZY196634:PAO196637 PJU196634:PKK196637 PTQ196634:PUG196637 QDM196634:QEC196637 QNI196634:QNY196637 QXE196634:QXU196637 RHA196634:RHQ196637 RQW196634:RRM196637 SAS196634:SBI196637 SKO196634:SLE196637 SUK196634:SVA196637 TEG196634:TEW196637 TOC196634:TOS196637 TXY196634:TYO196637 UHU196634:UIK196637 URQ196634:USG196637 VBM196634:VCC196637 VLI196634:VLY196637 VVE196634:VVU196637 WFA196634:WFQ196637 WOW196634:WPM196637 WYS196634:WZI196637 MG262170:MW262173 WC262170:WS262173 AFY262170:AGO262173 APU262170:AQK262173 AZQ262170:BAG262173 BJM262170:BKC262173 BTI262170:BTY262173 CDE262170:CDU262173 CNA262170:CNQ262173 CWW262170:CXM262173 DGS262170:DHI262173 DQO262170:DRE262173 EAK262170:EBA262173 EKG262170:EKW262173 EUC262170:EUS262173 FDY262170:FEO262173 FNU262170:FOK262173 FXQ262170:FYG262173 GHM262170:GIC262173 GRI262170:GRY262173 HBE262170:HBU262173 HLA262170:HLQ262173 HUW262170:HVM262173 IES262170:IFI262173 IOO262170:IPE262173 IYK262170:IZA262173 JIG262170:JIW262173 JSC262170:JSS262173 KBY262170:KCO262173 KLU262170:KMK262173 KVQ262170:KWG262173 LFM262170:LGC262173 LPI262170:LPY262173 LZE262170:LZU262173 MJA262170:MJQ262173 MSW262170:MTM262173 NCS262170:NDI262173 NMO262170:NNE262173 NWK262170:NXA262173 OGG262170:OGW262173 OQC262170:OQS262173 OZY262170:PAO262173 PJU262170:PKK262173 PTQ262170:PUG262173 QDM262170:QEC262173 QNI262170:QNY262173 QXE262170:QXU262173 RHA262170:RHQ262173 RQW262170:RRM262173 SAS262170:SBI262173 SKO262170:SLE262173 SUK262170:SVA262173 TEG262170:TEW262173 TOC262170:TOS262173 TXY262170:TYO262173 UHU262170:UIK262173 URQ262170:USG262173 VBM262170:VCC262173 VLI262170:VLY262173 VVE262170:VVU262173 WFA262170:WFQ262173 WOW262170:WPM262173 WYS262170:WZI262173 MG327706:MW327709 WC327706:WS327709 AFY327706:AGO327709 APU327706:AQK327709 AZQ327706:BAG327709 BJM327706:BKC327709 BTI327706:BTY327709 CDE327706:CDU327709 CNA327706:CNQ327709 CWW327706:CXM327709 DGS327706:DHI327709 DQO327706:DRE327709 EAK327706:EBA327709 EKG327706:EKW327709 EUC327706:EUS327709 FDY327706:FEO327709 FNU327706:FOK327709 FXQ327706:FYG327709 GHM327706:GIC327709 GRI327706:GRY327709 HBE327706:HBU327709 HLA327706:HLQ327709 HUW327706:HVM327709 IES327706:IFI327709 IOO327706:IPE327709 IYK327706:IZA327709 JIG327706:JIW327709 JSC327706:JSS327709 KBY327706:KCO327709 KLU327706:KMK327709 KVQ327706:KWG327709 LFM327706:LGC327709 LPI327706:LPY327709 LZE327706:LZU327709 MJA327706:MJQ327709 MSW327706:MTM327709 NCS327706:NDI327709 NMO327706:NNE327709 NWK327706:NXA327709 OGG327706:OGW327709 OQC327706:OQS327709 OZY327706:PAO327709 PJU327706:PKK327709 PTQ327706:PUG327709 QDM327706:QEC327709 QNI327706:QNY327709 QXE327706:QXU327709 RHA327706:RHQ327709 RQW327706:RRM327709 SAS327706:SBI327709 SKO327706:SLE327709 SUK327706:SVA327709 TEG327706:TEW327709 TOC327706:TOS327709 TXY327706:TYO327709 UHU327706:UIK327709 URQ327706:USG327709 VBM327706:VCC327709 VLI327706:VLY327709 VVE327706:VVU327709 WFA327706:WFQ327709 WOW327706:WPM327709 WYS327706:WZI327709 MG393242:MW393245 WC393242:WS393245 AFY393242:AGO393245 APU393242:AQK393245 AZQ393242:BAG393245 BJM393242:BKC393245 BTI393242:BTY393245 CDE393242:CDU393245 CNA393242:CNQ393245 CWW393242:CXM393245 DGS393242:DHI393245 DQO393242:DRE393245 EAK393242:EBA393245 EKG393242:EKW393245 EUC393242:EUS393245 FDY393242:FEO393245 FNU393242:FOK393245 FXQ393242:FYG393245 GHM393242:GIC393245 GRI393242:GRY393245 HBE393242:HBU393245 HLA393242:HLQ393245 HUW393242:HVM393245 IES393242:IFI393245 IOO393242:IPE393245 IYK393242:IZA393245 JIG393242:JIW393245 JSC393242:JSS393245 KBY393242:KCO393245 KLU393242:KMK393245 KVQ393242:KWG393245 LFM393242:LGC393245 LPI393242:LPY393245 LZE393242:LZU393245 MJA393242:MJQ393245 MSW393242:MTM393245 NCS393242:NDI393245 NMO393242:NNE393245 NWK393242:NXA393245 OGG393242:OGW393245 OQC393242:OQS393245 OZY393242:PAO393245 PJU393242:PKK393245 PTQ393242:PUG393245 QDM393242:QEC393245 QNI393242:QNY393245 QXE393242:QXU393245 RHA393242:RHQ393245 RQW393242:RRM393245 SAS393242:SBI393245 SKO393242:SLE393245 SUK393242:SVA393245 TEG393242:TEW393245 TOC393242:TOS393245 TXY393242:TYO393245 UHU393242:UIK393245 URQ393242:USG393245 VBM393242:VCC393245 VLI393242:VLY393245 VVE393242:VVU393245 WFA393242:WFQ393245 WOW393242:WPM393245 WYS393242:WZI393245 MG458778:MW458781 WC458778:WS458781 AFY458778:AGO458781 APU458778:AQK458781 AZQ458778:BAG458781 BJM458778:BKC458781 BTI458778:BTY458781 CDE458778:CDU458781 CNA458778:CNQ458781 CWW458778:CXM458781 DGS458778:DHI458781 DQO458778:DRE458781 EAK458778:EBA458781 EKG458778:EKW458781 EUC458778:EUS458781 FDY458778:FEO458781 FNU458778:FOK458781 FXQ458778:FYG458781 GHM458778:GIC458781 GRI458778:GRY458781 HBE458778:HBU458781 HLA458778:HLQ458781 HUW458778:HVM458781 IES458778:IFI458781 IOO458778:IPE458781 IYK458778:IZA458781 JIG458778:JIW458781 JSC458778:JSS458781 KBY458778:KCO458781 KLU458778:KMK458781 KVQ458778:KWG458781 LFM458778:LGC458781 LPI458778:LPY458781 LZE458778:LZU458781 MJA458778:MJQ458781 MSW458778:MTM458781 NCS458778:NDI458781 NMO458778:NNE458781 NWK458778:NXA458781 OGG458778:OGW458781 OQC458778:OQS458781 OZY458778:PAO458781 PJU458778:PKK458781 PTQ458778:PUG458781 QDM458778:QEC458781 QNI458778:QNY458781 QXE458778:QXU458781 RHA458778:RHQ458781 RQW458778:RRM458781 SAS458778:SBI458781 SKO458778:SLE458781 SUK458778:SVA458781 TEG458778:TEW458781 TOC458778:TOS458781 TXY458778:TYO458781 UHU458778:UIK458781 URQ458778:USG458781 VBM458778:VCC458781 VLI458778:VLY458781 VVE458778:VVU458781 WFA458778:WFQ458781 WOW458778:WPM458781 WYS458778:WZI458781 MG524314:MW524317 WC524314:WS524317 AFY524314:AGO524317 APU524314:AQK524317 AZQ524314:BAG524317 BJM524314:BKC524317 BTI524314:BTY524317 CDE524314:CDU524317 CNA524314:CNQ524317 CWW524314:CXM524317 DGS524314:DHI524317 DQO524314:DRE524317 EAK524314:EBA524317 EKG524314:EKW524317 EUC524314:EUS524317 FDY524314:FEO524317 FNU524314:FOK524317 FXQ524314:FYG524317 GHM524314:GIC524317 GRI524314:GRY524317 HBE524314:HBU524317 HLA524314:HLQ524317 HUW524314:HVM524317 IES524314:IFI524317 IOO524314:IPE524317 IYK524314:IZA524317 JIG524314:JIW524317 JSC524314:JSS524317 KBY524314:KCO524317 KLU524314:KMK524317 KVQ524314:KWG524317 LFM524314:LGC524317 LPI524314:LPY524317 LZE524314:LZU524317 MJA524314:MJQ524317 MSW524314:MTM524317 NCS524314:NDI524317 NMO524314:NNE524317 NWK524314:NXA524317 OGG524314:OGW524317 OQC524314:OQS524317 OZY524314:PAO524317 PJU524314:PKK524317 PTQ524314:PUG524317 QDM524314:QEC524317 QNI524314:QNY524317 QXE524314:QXU524317 RHA524314:RHQ524317 RQW524314:RRM524317 SAS524314:SBI524317 SKO524314:SLE524317 SUK524314:SVA524317 TEG524314:TEW524317 TOC524314:TOS524317 TXY524314:TYO524317 UHU524314:UIK524317 URQ524314:USG524317 VBM524314:VCC524317 VLI524314:VLY524317 VVE524314:VVU524317 WFA524314:WFQ524317 WOW524314:WPM524317 WYS524314:WZI524317 MG589850:MW589853 WC589850:WS589853 AFY589850:AGO589853 APU589850:AQK589853 AZQ589850:BAG589853 BJM589850:BKC589853 BTI589850:BTY589853 CDE589850:CDU589853 CNA589850:CNQ589853 CWW589850:CXM589853 DGS589850:DHI589853 DQO589850:DRE589853 EAK589850:EBA589853 EKG589850:EKW589853 EUC589850:EUS589853 FDY589850:FEO589853 FNU589850:FOK589853 FXQ589850:FYG589853 GHM589850:GIC589853 GRI589850:GRY589853 HBE589850:HBU589853 HLA589850:HLQ589853 HUW589850:HVM589853 IES589850:IFI589853 IOO589850:IPE589853 IYK589850:IZA589853 JIG589850:JIW589853 JSC589850:JSS589853 KBY589850:KCO589853 KLU589850:KMK589853 KVQ589850:KWG589853 LFM589850:LGC589853 LPI589850:LPY589853 LZE589850:LZU589853 MJA589850:MJQ589853 MSW589850:MTM589853 NCS589850:NDI589853 NMO589850:NNE589853 NWK589850:NXA589853 OGG589850:OGW589853 OQC589850:OQS589853 OZY589850:PAO589853 PJU589850:PKK589853 PTQ589850:PUG589853 QDM589850:QEC589853 QNI589850:QNY589853 QXE589850:QXU589853 RHA589850:RHQ589853 RQW589850:RRM589853 SAS589850:SBI589853 SKO589850:SLE589853 SUK589850:SVA589853 TEG589850:TEW589853 TOC589850:TOS589853 TXY589850:TYO589853 UHU589850:UIK589853 URQ589850:USG589853 VBM589850:VCC589853 VLI589850:VLY589853 VVE589850:VVU589853 WFA589850:WFQ589853 WOW589850:WPM589853 WYS589850:WZI589853 MG655386:MW655389 WC655386:WS655389 AFY655386:AGO655389 APU655386:AQK655389 AZQ655386:BAG655389 BJM655386:BKC655389 BTI655386:BTY655389 CDE655386:CDU655389 CNA655386:CNQ655389 CWW655386:CXM655389 DGS655386:DHI655389 DQO655386:DRE655389 EAK655386:EBA655389 EKG655386:EKW655389 EUC655386:EUS655389 FDY655386:FEO655389 FNU655386:FOK655389 FXQ655386:FYG655389 GHM655386:GIC655389 GRI655386:GRY655389 HBE655386:HBU655389 HLA655386:HLQ655389 HUW655386:HVM655389 IES655386:IFI655389 IOO655386:IPE655389 IYK655386:IZA655389 JIG655386:JIW655389 JSC655386:JSS655389 KBY655386:KCO655389 KLU655386:KMK655389 KVQ655386:KWG655389 LFM655386:LGC655389 LPI655386:LPY655389 LZE655386:LZU655389 MJA655386:MJQ655389 MSW655386:MTM655389 NCS655386:NDI655389 NMO655386:NNE655389 NWK655386:NXA655389 OGG655386:OGW655389 OQC655386:OQS655389 OZY655386:PAO655389 PJU655386:PKK655389 PTQ655386:PUG655389 QDM655386:QEC655389 QNI655386:QNY655389 QXE655386:QXU655389 RHA655386:RHQ655389 RQW655386:RRM655389 SAS655386:SBI655389 SKO655386:SLE655389 SUK655386:SVA655389 TEG655386:TEW655389 TOC655386:TOS655389 TXY655386:TYO655389 UHU655386:UIK655389 URQ655386:USG655389 VBM655386:VCC655389 VLI655386:VLY655389 VVE655386:VVU655389 WFA655386:WFQ655389 WOW655386:WPM655389 WYS655386:WZI655389 MG720922:MW720925 WC720922:WS720925 AFY720922:AGO720925 APU720922:AQK720925 AZQ720922:BAG720925 BJM720922:BKC720925 BTI720922:BTY720925 CDE720922:CDU720925 CNA720922:CNQ720925 CWW720922:CXM720925 DGS720922:DHI720925 DQO720922:DRE720925 EAK720922:EBA720925 EKG720922:EKW720925 EUC720922:EUS720925 FDY720922:FEO720925 FNU720922:FOK720925 FXQ720922:FYG720925 GHM720922:GIC720925 GRI720922:GRY720925 HBE720922:HBU720925 HLA720922:HLQ720925 HUW720922:HVM720925 IES720922:IFI720925 IOO720922:IPE720925 IYK720922:IZA720925 JIG720922:JIW720925 JSC720922:JSS720925 KBY720922:KCO720925 KLU720922:KMK720925 KVQ720922:KWG720925 LFM720922:LGC720925 LPI720922:LPY720925 LZE720922:LZU720925 MJA720922:MJQ720925 MSW720922:MTM720925 NCS720922:NDI720925 NMO720922:NNE720925 NWK720922:NXA720925 OGG720922:OGW720925 OQC720922:OQS720925 OZY720922:PAO720925 PJU720922:PKK720925 PTQ720922:PUG720925 QDM720922:QEC720925 QNI720922:QNY720925 QXE720922:QXU720925 RHA720922:RHQ720925 RQW720922:RRM720925 SAS720922:SBI720925 SKO720922:SLE720925 SUK720922:SVA720925 TEG720922:TEW720925 TOC720922:TOS720925 TXY720922:TYO720925 UHU720922:UIK720925 URQ720922:USG720925 VBM720922:VCC720925 VLI720922:VLY720925 VVE720922:VVU720925 WFA720922:WFQ720925 WOW720922:WPM720925 WYS720922:WZI720925 MG786458:MW786461 WC786458:WS786461 AFY786458:AGO786461 APU786458:AQK786461 AZQ786458:BAG786461 BJM786458:BKC786461 BTI786458:BTY786461 CDE786458:CDU786461 CNA786458:CNQ786461 CWW786458:CXM786461 DGS786458:DHI786461 DQO786458:DRE786461 EAK786458:EBA786461 EKG786458:EKW786461 EUC786458:EUS786461 FDY786458:FEO786461 FNU786458:FOK786461 FXQ786458:FYG786461 GHM786458:GIC786461 GRI786458:GRY786461 HBE786458:HBU786461 HLA786458:HLQ786461 HUW786458:HVM786461 IES786458:IFI786461 IOO786458:IPE786461 IYK786458:IZA786461 JIG786458:JIW786461 JSC786458:JSS786461 KBY786458:KCO786461 KLU786458:KMK786461 KVQ786458:KWG786461 LFM786458:LGC786461 LPI786458:LPY786461 LZE786458:LZU786461 MJA786458:MJQ786461 MSW786458:MTM786461 NCS786458:NDI786461 NMO786458:NNE786461 NWK786458:NXA786461 OGG786458:OGW786461 OQC786458:OQS786461 OZY786458:PAO786461 PJU786458:PKK786461 PTQ786458:PUG786461 QDM786458:QEC786461 QNI786458:QNY786461 QXE786458:QXU786461 RHA786458:RHQ786461 RQW786458:RRM786461 SAS786458:SBI786461 SKO786458:SLE786461 SUK786458:SVA786461 TEG786458:TEW786461 TOC786458:TOS786461 TXY786458:TYO786461 UHU786458:UIK786461 URQ786458:USG786461 VBM786458:VCC786461 VLI786458:VLY786461 VVE786458:VVU786461 WFA786458:WFQ786461 WOW786458:WPM786461 WYS786458:WZI786461 MG851994:MW851997 WC851994:WS851997 AFY851994:AGO851997 APU851994:AQK851997 AZQ851994:BAG851997 BJM851994:BKC851997 BTI851994:BTY851997 CDE851994:CDU851997 CNA851994:CNQ851997 CWW851994:CXM851997 DGS851994:DHI851997 DQO851994:DRE851997 EAK851994:EBA851997 EKG851994:EKW851997 EUC851994:EUS851997 FDY851994:FEO851997 FNU851994:FOK851997 FXQ851994:FYG851997 GHM851994:GIC851997 GRI851994:GRY851997 HBE851994:HBU851997 HLA851994:HLQ851997 HUW851994:HVM851997 IES851994:IFI851997 IOO851994:IPE851997 IYK851994:IZA851997 JIG851994:JIW851997 JSC851994:JSS851997 KBY851994:KCO851997 KLU851994:KMK851997 KVQ851994:KWG851997 LFM851994:LGC851997 LPI851994:LPY851997 LZE851994:LZU851997 MJA851994:MJQ851997 MSW851994:MTM851997 NCS851994:NDI851997 NMO851994:NNE851997 NWK851994:NXA851997 OGG851994:OGW851997 OQC851994:OQS851997 OZY851994:PAO851997 PJU851994:PKK851997 PTQ851994:PUG851997 QDM851994:QEC851997 QNI851994:QNY851997 QXE851994:QXU851997 RHA851994:RHQ851997 RQW851994:RRM851997 SAS851994:SBI851997 SKO851994:SLE851997 SUK851994:SVA851997 TEG851994:TEW851997 TOC851994:TOS851997 TXY851994:TYO851997 UHU851994:UIK851997 URQ851994:USG851997 VBM851994:VCC851997 VLI851994:VLY851997 VVE851994:VVU851997 WFA851994:WFQ851997 WOW851994:WPM851997 WYS851994:WZI851997 MG917530:MW917533 WC917530:WS917533 AFY917530:AGO917533 APU917530:AQK917533 AZQ917530:BAG917533 BJM917530:BKC917533 BTI917530:BTY917533 CDE917530:CDU917533 CNA917530:CNQ917533 CWW917530:CXM917533 DGS917530:DHI917533 DQO917530:DRE917533 EAK917530:EBA917533 EKG917530:EKW917533 EUC917530:EUS917533 FDY917530:FEO917533 FNU917530:FOK917533 FXQ917530:FYG917533 GHM917530:GIC917533 GRI917530:GRY917533 HBE917530:HBU917533 HLA917530:HLQ917533 HUW917530:HVM917533 IES917530:IFI917533 IOO917530:IPE917533 IYK917530:IZA917533 JIG917530:JIW917533 JSC917530:JSS917533 KBY917530:KCO917533 KLU917530:KMK917533 KVQ917530:KWG917533 LFM917530:LGC917533 LPI917530:LPY917533 LZE917530:LZU917533 MJA917530:MJQ917533 MSW917530:MTM917533 NCS917530:NDI917533 NMO917530:NNE917533 NWK917530:NXA917533 OGG917530:OGW917533 OQC917530:OQS917533 OZY917530:PAO917533 PJU917530:PKK917533 PTQ917530:PUG917533 QDM917530:QEC917533 QNI917530:QNY917533 QXE917530:QXU917533 RHA917530:RHQ917533 RQW917530:RRM917533 SAS917530:SBI917533 SKO917530:SLE917533 SUK917530:SVA917533 TEG917530:TEW917533 TOC917530:TOS917533 TXY917530:TYO917533 UHU917530:UIK917533 URQ917530:USG917533 VBM917530:VCC917533 VLI917530:VLY917533 VVE917530:VVU917533 WFA917530:WFQ917533 WOW917530:WPM917533 WYS917530:WZI917533 MG983066:MW983069 WC983066:WS983069 AFY983066:AGO983069 APU983066:AQK983069 AZQ983066:BAG983069 BJM983066:BKC983069 BTI983066:BTY983069 CDE983066:CDU983069 CNA983066:CNQ983069 CWW983066:CXM983069 DGS983066:DHI983069 DQO983066:DRE983069 EAK983066:EBA983069 EKG983066:EKW983069 EUC983066:EUS983069 FDY983066:FEO983069 FNU983066:FOK983069 FXQ983066:FYG983069 GHM983066:GIC983069 GRI983066:GRY983069 HBE983066:HBU983069 HLA983066:HLQ983069 HUW983066:HVM983069 IES983066:IFI983069 IOO983066:IPE983069 IYK983066:IZA983069 JIG983066:JIW983069 JSC983066:JSS983069 KBY983066:KCO983069 KLU983066:KMK983069 KVQ983066:KWG983069 LFM983066:LGC983069 LPI983066:LPY983069 LZE983066:LZU983069 MJA983066:MJQ983069 MSW983066:MTM983069 NCS983066:NDI983069 NMO983066:NNE983069 NWK983066:NXA983069 OGG983066:OGW983069 OQC983066:OQS983069 OZY983066:PAO983069 PJU983066:PKK983069 PTQ983066:PUG983069 QDM983066:QEC983069 QNI983066:QNY983069 QXE983066:QXU983069 RHA983066:RHQ983069 RQW983066:RRM983069 SAS983066:SBI983069 SKO983066:SLE983069 SUK983066:SVA983069 TEG983066:TEW983069 TOC983066:TOS983069 TXY983066:TYO983069 UHU983066:UIK983069 URQ983066:USG983069 VBM983066:VCC983069 VLI983066:VLY983069 VVE983066:VVU983069 WFA983066:WFQ983069 WOW983066:WPM983069 WYS983066:WZI983069 WYS983062:WZI983064 MG65558:MW65560 WC65558:WS65560 AFY65558:AGO65560 APU65558:AQK65560 AZQ65558:BAG65560 BJM65558:BKC65560 BTI65558:BTY65560 CDE65558:CDU65560 CNA65558:CNQ65560 CWW65558:CXM65560 DGS65558:DHI65560 DQO65558:DRE65560 EAK65558:EBA65560 EKG65558:EKW65560 EUC65558:EUS65560 FDY65558:FEO65560 FNU65558:FOK65560 FXQ65558:FYG65560 GHM65558:GIC65560 GRI65558:GRY65560 HBE65558:HBU65560 HLA65558:HLQ65560 HUW65558:HVM65560 IES65558:IFI65560 IOO65558:IPE65560 IYK65558:IZA65560 JIG65558:JIW65560 JSC65558:JSS65560 KBY65558:KCO65560 KLU65558:KMK65560 KVQ65558:KWG65560 LFM65558:LGC65560 LPI65558:LPY65560 LZE65558:LZU65560 MJA65558:MJQ65560 MSW65558:MTM65560 NCS65558:NDI65560 NMO65558:NNE65560 NWK65558:NXA65560 OGG65558:OGW65560 OQC65558:OQS65560 OZY65558:PAO65560 PJU65558:PKK65560 PTQ65558:PUG65560 QDM65558:QEC65560 QNI65558:QNY65560 QXE65558:QXU65560 RHA65558:RHQ65560 RQW65558:RRM65560 SAS65558:SBI65560 SKO65558:SLE65560 SUK65558:SVA65560 TEG65558:TEW65560 TOC65558:TOS65560 TXY65558:TYO65560 UHU65558:UIK65560 URQ65558:USG65560 VBM65558:VCC65560 VLI65558:VLY65560 VVE65558:VVU65560 WFA65558:WFQ65560 WOW65558:WPM65560 WYS65558:WZI65560 MG131094:MW131096 WC131094:WS131096 AFY131094:AGO131096 APU131094:AQK131096 AZQ131094:BAG131096 BJM131094:BKC131096 BTI131094:BTY131096 CDE131094:CDU131096 CNA131094:CNQ131096 CWW131094:CXM131096 DGS131094:DHI131096 DQO131094:DRE131096 EAK131094:EBA131096 EKG131094:EKW131096 EUC131094:EUS131096 FDY131094:FEO131096 FNU131094:FOK131096 FXQ131094:FYG131096 GHM131094:GIC131096 GRI131094:GRY131096 HBE131094:HBU131096 HLA131094:HLQ131096 HUW131094:HVM131096 IES131094:IFI131096 IOO131094:IPE131096 IYK131094:IZA131096 JIG131094:JIW131096 JSC131094:JSS131096 KBY131094:KCO131096 KLU131094:KMK131096 KVQ131094:KWG131096 LFM131094:LGC131096 LPI131094:LPY131096 LZE131094:LZU131096 MJA131094:MJQ131096 MSW131094:MTM131096 NCS131094:NDI131096 NMO131094:NNE131096 NWK131094:NXA131096 OGG131094:OGW131096 OQC131094:OQS131096 OZY131094:PAO131096 PJU131094:PKK131096 PTQ131094:PUG131096 QDM131094:QEC131096 QNI131094:QNY131096 QXE131094:QXU131096 RHA131094:RHQ131096 RQW131094:RRM131096 SAS131094:SBI131096 SKO131094:SLE131096 SUK131094:SVA131096 TEG131094:TEW131096 TOC131094:TOS131096 TXY131094:TYO131096 UHU131094:UIK131096 URQ131094:USG131096 VBM131094:VCC131096 VLI131094:VLY131096 VVE131094:VVU131096 WFA131094:WFQ131096 WOW131094:WPM131096 WYS131094:WZI131096 MG196630:MW196632 WC196630:WS196632 AFY196630:AGO196632 APU196630:AQK196632 AZQ196630:BAG196632 BJM196630:BKC196632 BTI196630:BTY196632 CDE196630:CDU196632 CNA196630:CNQ196632 CWW196630:CXM196632 DGS196630:DHI196632 DQO196630:DRE196632 EAK196630:EBA196632 EKG196630:EKW196632 EUC196630:EUS196632 FDY196630:FEO196632 FNU196630:FOK196632 FXQ196630:FYG196632 GHM196630:GIC196632 GRI196630:GRY196632 HBE196630:HBU196632 HLA196630:HLQ196632 HUW196630:HVM196632 IES196630:IFI196632 IOO196630:IPE196632 IYK196630:IZA196632 JIG196630:JIW196632 JSC196630:JSS196632 KBY196630:KCO196632 KLU196630:KMK196632 KVQ196630:KWG196632 LFM196630:LGC196632 LPI196630:LPY196632 LZE196630:LZU196632 MJA196630:MJQ196632 MSW196630:MTM196632 NCS196630:NDI196632 NMO196630:NNE196632 NWK196630:NXA196632 OGG196630:OGW196632 OQC196630:OQS196632 OZY196630:PAO196632 PJU196630:PKK196632 PTQ196630:PUG196632 QDM196630:QEC196632 QNI196630:QNY196632 QXE196630:QXU196632 RHA196630:RHQ196632 RQW196630:RRM196632 SAS196630:SBI196632 SKO196630:SLE196632 SUK196630:SVA196632 TEG196630:TEW196632 TOC196630:TOS196632 TXY196630:TYO196632 UHU196630:UIK196632 URQ196630:USG196632 VBM196630:VCC196632 VLI196630:VLY196632 VVE196630:VVU196632 WFA196630:WFQ196632 WOW196630:WPM196632 WYS196630:WZI196632 MG262166:MW262168 WC262166:WS262168 AFY262166:AGO262168 APU262166:AQK262168 AZQ262166:BAG262168 BJM262166:BKC262168 BTI262166:BTY262168 CDE262166:CDU262168 CNA262166:CNQ262168 CWW262166:CXM262168 DGS262166:DHI262168 DQO262166:DRE262168 EAK262166:EBA262168 EKG262166:EKW262168 EUC262166:EUS262168 FDY262166:FEO262168 FNU262166:FOK262168 FXQ262166:FYG262168 GHM262166:GIC262168 GRI262166:GRY262168 HBE262166:HBU262168 HLA262166:HLQ262168 HUW262166:HVM262168 IES262166:IFI262168 IOO262166:IPE262168 IYK262166:IZA262168 JIG262166:JIW262168 JSC262166:JSS262168 KBY262166:KCO262168 KLU262166:KMK262168 KVQ262166:KWG262168 LFM262166:LGC262168 LPI262166:LPY262168 LZE262166:LZU262168 MJA262166:MJQ262168 MSW262166:MTM262168 NCS262166:NDI262168 NMO262166:NNE262168 NWK262166:NXA262168 OGG262166:OGW262168 OQC262166:OQS262168 OZY262166:PAO262168 PJU262166:PKK262168 PTQ262166:PUG262168 QDM262166:QEC262168 QNI262166:QNY262168 QXE262166:QXU262168 RHA262166:RHQ262168 RQW262166:RRM262168 SAS262166:SBI262168 SKO262166:SLE262168 SUK262166:SVA262168 TEG262166:TEW262168 TOC262166:TOS262168 TXY262166:TYO262168 UHU262166:UIK262168 URQ262166:USG262168 VBM262166:VCC262168 VLI262166:VLY262168 VVE262166:VVU262168 WFA262166:WFQ262168 WOW262166:WPM262168 WYS262166:WZI262168 MG327702:MW327704 WC327702:WS327704 AFY327702:AGO327704 APU327702:AQK327704 AZQ327702:BAG327704 BJM327702:BKC327704 BTI327702:BTY327704 CDE327702:CDU327704 CNA327702:CNQ327704 CWW327702:CXM327704 DGS327702:DHI327704 DQO327702:DRE327704 EAK327702:EBA327704 EKG327702:EKW327704 EUC327702:EUS327704 FDY327702:FEO327704 FNU327702:FOK327704 FXQ327702:FYG327704 GHM327702:GIC327704 GRI327702:GRY327704 HBE327702:HBU327704 HLA327702:HLQ327704 HUW327702:HVM327704 IES327702:IFI327704 IOO327702:IPE327704 IYK327702:IZA327704 JIG327702:JIW327704 JSC327702:JSS327704 KBY327702:KCO327704 KLU327702:KMK327704 KVQ327702:KWG327704 LFM327702:LGC327704 LPI327702:LPY327704 LZE327702:LZU327704 MJA327702:MJQ327704 MSW327702:MTM327704 NCS327702:NDI327704 NMO327702:NNE327704 NWK327702:NXA327704 OGG327702:OGW327704 OQC327702:OQS327704 OZY327702:PAO327704 PJU327702:PKK327704 PTQ327702:PUG327704 QDM327702:QEC327704 QNI327702:QNY327704 QXE327702:QXU327704 RHA327702:RHQ327704 RQW327702:RRM327704 SAS327702:SBI327704 SKO327702:SLE327704 SUK327702:SVA327704 TEG327702:TEW327704 TOC327702:TOS327704 TXY327702:TYO327704 UHU327702:UIK327704 URQ327702:USG327704 VBM327702:VCC327704 VLI327702:VLY327704 VVE327702:VVU327704 WFA327702:WFQ327704 WOW327702:WPM327704 WYS327702:WZI327704 MG393238:MW393240 WC393238:WS393240 AFY393238:AGO393240 APU393238:AQK393240 AZQ393238:BAG393240 BJM393238:BKC393240 BTI393238:BTY393240 CDE393238:CDU393240 CNA393238:CNQ393240 CWW393238:CXM393240 DGS393238:DHI393240 DQO393238:DRE393240 EAK393238:EBA393240 EKG393238:EKW393240 EUC393238:EUS393240 FDY393238:FEO393240 FNU393238:FOK393240 FXQ393238:FYG393240 GHM393238:GIC393240 GRI393238:GRY393240 HBE393238:HBU393240 HLA393238:HLQ393240 HUW393238:HVM393240 IES393238:IFI393240 IOO393238:IPE393240 IYK393238:IZA393240 JIG393238:JIW393240 JSC393238:JSS393240 KBY393238:KCO393240 KLU393238:KMK393240 KVQ393238:KWG393240 LFM393238:LGC393240 LPI393238:LPY393240 LZE393238:LZU393240 MJA393238:MJQ393240 MSW393238:MTM393240 NCS393238:NDI393240 NMO393238:NNE393240 NWK393238:NXA393240 OGG393238:OGW393240 OQC393238:OQS393240 OZY393238:PAO393240 PJU393238:PKK393240 PTQ393238:PUG393240 QDM393238:QEC393240 QNI393238:QNY393240 QXE393238:QXU393240 RHA393238:RHQ393240 RQW393238:RRM393240 SAS393238:SBI393240 SKO393238:SLE393240 SUK393238:SVA393240 TEG393238:TEW393240 TOC393238:TOS393240 TXY393238:TYO393240 UHU393238:UIK393240 URQ393238:USG393240 VBM393238:VCC393240 VLI393238:VLY393240 VVE393238:VVU393240 WFA393238:WFQ393240 WOW393238:WPM393240 WYS393238:WZI393240 MG458774:MW458776 WC458774:WS458776 AFY458774:AGO458776 APU458774:AQK458776 AZQ458774:BAG458776 BJM458774:BKC458776 BTI458774:BTY458776 CDE458774:CDU458776 CNA458774:CNQ458776 CWW458774:CXM458776 DGS458774:DHI458776 DQO458774:DRE458776 EAK458774:EBA458776 EKG458774:EKW458776 EUC458774:EUS458776 FDY458774:FEO458776 FNU458774:FOK458776 FXQ458774:FYG458776 GHM458774:GIC458776 GRI458774:GRY458776 HBE458774:HBU458776 HLA458774:HLQ458776 HUW458774:HVM458776 IES458774:IFI458776 IOO458774:IPE458776 IYK458774:IZA458776 JIG458774:JIW458776 JSC458774:JSS458776 KBY458774:KCO458776 KLU458774:KMK458776 KVQ458774:KWG458776 LFM458774:LGC458776 LPI458774:LPY458776 LZE458774:LZU458776 MJA458774:MJQ458776 MSW458774:MTM458776 NCS458774:NDI458776 NMO458774:NNE458776 NWK458774:NXA458776 OGG458774:OGW458776 OQC458774:OQS458776 OZY458774:PAO458776 PJU458774:PKK458776 PTQ458774:PUG458776 QDM458774:QEC458776 QNI458774:QNY458776 QXE458774:QXU458776 RHA458774:RHQ458776 RQW458774:RRM458776 SAS458774:SBI458776 SKO458774:SLE458776 SUK458774:SVA458776 TEG458774:TEW458776 TOC458774:TOS458776 TXY458774:TYO458776 UHU458774:UIK458776 URQ458774:USG458776 VBM458774:VCC458776 VLI458774:VLY458776 VVE458774:VVU458776 WFA458774:WFQ458776 WOW458774:WPM458776 WYS458774:WZI458776 MG524310:MW524312 WC524310:WS524312 AFY524310:AGO524312 APU524310:AQK524312 AZQ524310:BAG524312 BJM524310:BKC524312 BTI524310:BTY524312 CDE524310:CDU524312 CNA524310:CNQ524312 CWW524310:CXM524312 DGS524310:DHI524312 DQO524310:DRE524312 EAK524310:EBA524312 EKG524310:EKW524312 EUC524310:EUS524312 FDY524310:FEO524312 FNU524310:FOK524312 FXQ524310:FYG524312 GHM524310:GIC524312 GRI524310:GRY524312 HBE524310:HBU524312 HLA524310:HLQ524312 HUW524310:HVM524312 IES524310:IFI524312 IOO524310:IPE524312 IYK524310:IZA524312 JIG524310:JIW524312 JSC524310:JSS524312 KBY524310:KCO524312 KLU524310:KMK524312 KVQ524310:KWG524312 LFM524310:LGC524312 LPI524310:LPY524312 LZE524310:LZU524312 MJA524310:MJQ524312 MSW524310:MTM524312 NCS524310:NDI524312 NMO524310:NNE524312 NWK524310:NXA524312 OGG524310:OGW524312 OQC524310:OQS524312 OZY524310:PAO524312 PJU524310:PKK524312 PTQ524310:PUG524312 QDM524310:QEC524312 QNI524310:QNY524312 QXE524310:QXU524312 RHA524310:RHQ524312 RQW524310:RRM524312 SAS524310:SBI524312 SKO524310:SLE524312 SUK524310:SVA524312 TEG524310:TEW524312 TOC524310:TOS524312 TXY524310:TYO524312 UHU524310:UIK524312 URQ524310:USG524312 VBM524310:VCC524312 VLI524310:VLY524312 VVE524310:VVU524312 WFA524310:WFQ524312 WOW524310:WPM524312 WYS524310:WZI524312 MG589846:MW589848 WC589846:WS589848 AFY589846:AGO589848 APU589846:AQK589848 AZQ589846:BAG589848 BJM589846:BKC589848 BTI589846:BTY589848 CDE589846:CDU589848 CNA589846:CNQ589848 CWW589846:CXM589848 DGS589846:DHI589848 DQO589846:DRE589848 EAK589846:EBA589848 EKG589846:EKW589848 EUC589846:EUS589848 FDY589846:FEO589848 FNU589846:FOK589848 FXQ589846:FYG589848 GHM589846:GIC589848 GRI589846:GRY589848 HBE589846:HBU589848 HLA589846:HLQ589848 HUW589846:HVM589848 IES589846:IFI589848 IOO589846:IPE589848 IYK589846:IZA589848 JIG589846:JIW589848 JSC589846:JSS589848 KBY589846:KCO589848 KLU589846:KMK589848 KVQ589846:KWG589848 LFM589846:LGC589848 LPI589846:LPY589848 LZE589846:LZU589848 MJA589846:MJQ589848 MSW589846:MTM589848 NCS589846:NDI589848 NMO589846:NNE589848 NWK589846:NXA589848 OGG589846:OGW589848 OQC589846:OQS589848 OZY589846:PAO589848 PJU589846:PKK589848 PTQ589846:PUG589848 QDM589846:QEC589848 QNI589846:QNY589848 QXE589846:QXU589848 RHA589846:RHQ589848 RQW589846:RRM589848 SAS589846:SBI589848 SKO589846:SLE589848 SUK589846:SVA589848 TEG589846:TEW589848 TOC589846:TOS589848 TXY589846:TYO589848 UHU589846:UIK589848 URQ589846:USG589848 VBM589846:VCC589848 VLI589846:VLY589848 VVE589846:VVU589848 WFA589846:WFQ589848 WOW589846:WPM589848 WYS589846:WZI589848 MG655382:MW655384 WC655382:WS655384 AFY655382:AGO655384 APU655382:AQK655384 AZQ655382:BAG655384 BJM655382:BKC655384 BTI655382:BTY655384 CDE655382:CDU655384 CNA655382:CNQ655384 CWW655382:CXM655384 DGS655382:DHI655384 DQO655382:DRE655384 EAK655382:EBA655384 EKG655382:EKW655384 EUC655382:EUS655384 FDY655382:FEO655384 FNU655382:FOK655384 FXQ655382:FYG655384 GHM655382:GIC655384 GRI655382:GRY655384 HBE655382:HBU655384 HLA655382:HLQ655384 HUW655382:HVM655384 IES655382:IFI655384 IOO655382:IPE655384 IYK655382:IZA655384 JIG655382:JIW655384 JSC655382:JSS655384 KBY655382:KCO655384 KLU655382:KMK655384 KVQ655382:KWG655384 LFM655382:LGC655384 LPI655382:LPY655384 LZE655382:LZU655384 MJA655382:MJQ655384 MSW655382:MTM655384 NCS655382:NDI655384 NMO655382:NNE655384 NWK655382:NXA655384 OGG655382:OGW655384 OQC655382:OQS655384 OZY655382:PAO655384 PJU655382:PKK655384 PTQ655382:PUG655384 QDM655382:QEC655384 QNI655382:QNY655384 QXE655382:QXU655384 RHA655382:RHQ655384 RQW655382:RRM655384 SAS655382:SBI655384 SKO655382:SLE655384 SUK655382:SVA655384 TEG655382:TEW655384 TOC655382:TOS655384 TXY655382:TYO655384 UHU655382:UIK655384 URQ655382:USG655384 VBM655382:VCC655384 VLI655382:VLY655384 VVE655382:VVU655384 WFA655382:WFQ655384 WOW655382:WPM655384 WYS655382:WZI655384 MG720918:MW720920 WC720918:WS720920 AFY720918:AGO720920 APU720918:AQK720920 AZQ720918:BAG720920 BJM720918:BKC720920 BTI720918:BTY720920 CDE720918:CDU720920 CNA720918:CNQ720920 CWW720918:CXM720920 DGS720918:DHI720920 DQO720918:DRE720920 EAK720918:EBA720920 EKG720918:EKW720920 EUC720918:EUS720920 FDY720918:FEO720920 FNU720918:FOK720920 FXQ720918:FYG720920 GHM720918:GIC720920 GRI720918:GRY720920 HBE720918:HBU720920 HLA720918:HLQ720920 HUW720918:HVM720920 IES720918:IFI720920 IOO720918:IPE720920 IYK720918:IZA720920 JIG720918:JIW720920 JSC720918:JSS720920 KBY720918:KCO720920 KLU720918:KMK720920 KVQ720918:KWG720920 LFM720918:LGC720920 LPI720918:LPY720920 LZE720918:LZU720920 MJA720918:MJQ720920 MSW720918:MTM720920 NCS720918:NDI720920 NMO720918:NNE720920 NWK720918:NXA720920 OGG720918:OGW720920 OQC720918:OQS720920 OZY720918:PAO720920 PJU720918:PKK720920 PTQ720918:PUG720920 QDM720918:QEC720920 QNI720918:QNY720920 QXE720918:QXU720920 RHA720918:RHQ720920 RQW720918:RRM720920 SAS720918:SBI720920 SKO720918:SLE720920 SUK720918:SVA720920 TEG720918:TEW720920 TOC720918:TOS720920 TXY720918:TYO720920 UHU720918:UIK720920 URQ720918:USG720920 VBM720918:VCC720920 VLI720918:VLY720920 VVE720918:VVU720920 WFA720918:WFQ720920 WOW720918:WPM720920 WYS720918:WZI720920 MG786454:MW786456 WC786454:WS786456 AFY786454:AGO786456 APU786454:AQK786456 AZQ786454:BAG786456 BJM786454:BKC786456 BTI786454:BTY786456 CDE786454:CDU786456 CNA786454:CNQ786456 CWW786454:CXM786456 DGS786454:DHI786456 DQO786454:DRE786456 EAK786454:EBA786456 EKG786454:EKW786456 EUC786454:EUS786456 FDY786454:FEO786456 FNU786454:FOK786456 FXQ786454:FYG786456 GHM786454:GIC786456 GRI786454:GRY786456 HBE786454:HBU786456 HLA786454:HLQ786456 HUW786454:HVM786456 IES786454:IFI786456 IOO786454:IPE786456 IYK786454:IZA786456 JIG786454:JIW786456 JSC786454:JSS786456 KBY786454:KCO786456 KLU786454:KMK786456 KVQ786454:KWG786456 LFM786454:LGC786456 LPI786454:LPY786456 LZE786454:LZU786456 MJA786454:MJQ786456 MSW786454:MTM786456 NCS786454:NDI786456 NMO786454:NNE786456 NWK786454:NXA786456 OGG786454:OGW786456 OQC786454:OQS786456 OZY786454:PAO786456 PJU786454:PKK786456 PTQ786454:PUG786456 QDM786454:QEC786456 QNI786454:QNY786456 QXE786454:QXU786456 RHA786454:RHQ786456 RQW786454:RRM786456 SAS786454:SBI786456 SKO786454:SLE786456 SUK786454:SVA786456 TEG786454:TEW786456 TOC786454:TOS786456 TXY786454:TYO786456 UHU786454:UIK786456 URQ786454:USG786456 VBM786454:VCC786456 VLI786454:VLY786456 VVE786454:VVU786456 WFA786454:WFQ786456 WOW786454:WPM786456 WYS786454:WZI786456 MG851990:MW851992 WC851990:WS851992 AFY851990:AGO851992 APU851990:AQK851992 AZQ851990:BAG851992 BJM851990:BKC851992 BTI851990:BTY851992 CDE851990:CDU851992 CNA851990:CNQ851992 CWW851990:CXM851992 DGS851990:DHI851992 DQO851990:DRE851992 EAK851990:EBA851992 EKG851990:EKW851992 EUC851990:EUS851992 FDY851990:FEO851992 FNU851990:FOK851992 FXQ851990:FYG851992 GHM851990:GIC851992 GRI851990:GRY851992 HBE851990:HBU851992 HLA851990:HLQ851992 HUW851990:HVM851992 IES851990:IFI851992 IOO851990:IPE851992 IYK851990:IZA851992 JIG851990:JIW851992 JSC851990:JSS851992 KBY851990:KCO851992 KLU851990:KMK851992 KVQ851990:KWG851992 LFM851990:LGC851992 LPI851990:LPY851992 LZE851990:LZU851992 MJA851990:MJQ851992 MSW851990:MTM851992 NCS851990:NDI851992 NMO851990:NNE851992 NWK851990:NXA851992 OGG851990:OGW851992 OQC851990:OQS851992 OZY851990:PAO851992 PJU851990:PKK851992 PTQ851990:PUG851992 QDM851990:QEC851992 QNI851990:QNY851992 QXE851990:QXU851992 RHA851990:RHQ851992 RQW851990:RRM851992 SAS851990:SBI851992 SKO851990:SLE851992 SUK851990:SVA851992 TEG851990:TEW851992 TOC851990:TOS851992 TXY851990:TYO851992 UHU851990:UIK851992 URQ851990:USG851992 VBM851990:VCC851992 VLI851990:VLY851992 VVE851990:VVU851992 WFA851990:WFQ851992 WOW851990:WPM851992 WYS851990:WZI851992 MG917526:MW917528 WC917526:WS917528 AFY917526:AGO917528 APU917526:AQK917528 AZQ917526:BAG917528 BJM917526:BKC917528 BTI917526:BTY917528 CDE917526:CDU917528 CNA917526:CNQ917528 CWW917526:CXM917528 DGS917526:DHI917528 DQO917526:DRE917528 EAK917526:EBA917528 EKG917526:EKW917528 EUC917526:EUS917528 FDY917526:FEO917528 FNU917526:FOK917528 FXQ917526:FYG917528 GHM917526:GIC917528 GRI917526:GRY917528 HBE917526:HBU917528 HLA917526:HLQ917528 HUW917526:HVM917528 IES917526:IFI917528 IOO917526:IPE917528 IYK917526:IZA917528 JIG917526:JIW917528 JSC917526:JSS917528 KBY917526:KCO917528 KLU917526:KMK917528 KVQ917526:KWG917528 LFM917526:LGC917528 LPI917526:LPY917528 LZE917526:LZU917528 MJA917526:MJQ917528 MSW917526:MTM917528 NCS917526:NDI917528 NMO917526:NNE917528 NWK917526:NXA917528 OGG917526:OGW917528 OQC917526:OQS917528 OZY917526:PAO917528 PJU917526:PKK917528 PTQ917526:PUG917528 QDM917526:QEC917528 QNI917526:QNY917528 QXE917526:QXU917528 RHA917526:RHQ917528 RQW917526:RRM917528 SAS917526:SBI917528 SKO917526:SLE917528 SUK917526:SVA917528 TEG917526:TEW917528 TOC917526:TOS917528 TXY917526:TYO917528 UHU917526:UIK917528 URQ917526:USG917528 VBM917526:VCC917528 VLI917526:VLY917528 VVE917526:VVU917528 WFA917526:WFQ917528 WOW917526:WPM917528 WYS917526:WZI917528 MG983062:MW983064 WC983062:WS983064 AFY983062:AGO983064 APU983062:AQK983064 AZQ983062:BAG983064 BJM983062:BKC983064 BTI983062:BTY983064 CDE983062:CDU983064 CNA983062:CNQ983064 CWW983062:CXM983064 DGS983062:DHI983064 DQO983062:DRE983064 EAK983062:EBA983064 EKG983062:EKW983064 EUC983062:EUS983064 FDY983062:FEO983064 FNU983062:FOK983064 FXQ983062:FYG983064 GHM983062:GIC983064 GRI983062:GRY983064 HBE983062:HBU983064 HLA983062:HLQ983064 HUW983062:HVM983064 IES983062:IFI983064 IOO983062:IPE983064 IYK983062:IZA983064 JIG983062:JIW983064 JSC983062:JSS983064 KBY983062:KCO983064 KLU983062:KMK983064 KVQ983062:KWG983064 LFM983062:LGC983064 LPI983062:LPY983064 LZE983062:LZU983064 MJA983062:MJQ983064 MSW983062:MTM983064 NCS983062:NDI983064 NMO983062:NNE983064 NWK983062:NXA983064 OGG983062:OGW983064 OQC983062:OQS983064 OZY983062:PAO983064 PJU983062:PKK983064 PTQ983062:PUG983064 QDM983062:QEC983064 QNI983062:QNY983064 QXE983062:QXU983064 RHA983062:RHQ983064 RQW983062:RRM983064 SAS983062:SBI983064 SKO983062:SLE983064 SUK983062:SVA983064 TEG983062:TEW983064 TOC983062:TOS983064 TXY983062:TYO983064 UHU983062:UIK983064 URQ983062:USG983064 VBM983062:VCC983064 VLI983062:VLY983064 VVE983062:VVU983064 WFA983062:WFQ983064 WOW983062:WPM983064 WC26:WS28 MG26:MW28 WYS26:WZI28 WOW26:WPM28 WFA26:WFQ28 VVE26:VVU28 VLI26:VLY28 VBM26:VCC28 URQ26:USG28 UHU26:UIK28 TXY26:TYO28 TOC26:TOS28 TEG26:TEW28 SUK26:SVA28 SKO26:SLE28 SAS26:SBI28 RQW26:RRM28 RHA26:RHQ28 QXE26:QXU28 QNI26:QNY28 QDM26:QEC28 PTQ26:PUG28 PJU26:PKK28 OZY26:PAO28 OQC26:OQS28 OGG26:OGW28 NWK26:NXA28 NMO26:NNE28 NCS26:NDI28 MSW26:MTM28 MJA26:MJQ28 LZE26:LZU28 LPI26:LPY28 LFM26:LGC28 KVQ26:KWG28 KLU26:KMK28 KBY26:KCO28 JSC26:JSS28 JIG26:JIW28 IYK26:IZA28 IOO26:IPE28 IES26:IFI28 HUW26:HVM28 HLA26:HLQ28 HBE26:HBU28 GRI26:GRY28 GHM26:GIC28 FXQ26:FYG28 FNU26:FOK28 FDY26:FEO28 EUC26:EUS28 EKG26:EKW28 EAK26:EBA28 DQO26:DRE28 DGS26:DHI28 CWW26:CXM28 CNA26:CNQ28 CDE26:CDU28 BTI26:BTY28 BJM26:BKC28 AZQ26:BAG28 APU26:AQK28 AFY26:AGO28 DG27:DH28 DG26 L983062:DH983064 L917526:DH917528 L851990:DH851992 L786454:DH786456 L720918:DH720920 L655382:DH655384 L589846:DH589848 L524310:DH524312 L458774:DH458776 L393238:DH393240 L327702:DH327704 L262166:DH262168 L196630:DH196632 L131094:DH131096 L65558:DH65560 L983066:DH983069 L917530:DH917533 L851994:DH851997 L786458:DH786461 L720922:DH720925 L655386:DH655389 L589850:DH589853 L524314:DH524317 L458778:DH458781 L393242:DH393245 L327706:DH327709 L262170:DH262173 L196634:DH196637 L131098:DH131101 L65562:DH65565 L26:DF28"/>
    <dataValidation type="list" allowBlank="1" showInputMessage="1" showErrorMessage="1" errorTitle="Ошибка" error="Выберите значение из списка" sqref="WYV983058 MJ23 WF23 AGB23 APX23 AZT23 BJP23 BTL23 CDH23 CND23 CWZ23 DGV23 DQR23 EAN23 EKJ23 EUF23 FEB23 FNX23 FXT23 GHP23 GRL23 HBH23 HLD23 HUZ23 IEV23 IOR23 IYN23 JIJ23 JSF23 KCB23 KLX23 KVT23 LFP23 LPL23 LZH23 MJD23 MSZ23 NCV23 NMR23 NWN23 OGJ23 OQF23 PAB23 PJX23 PTT23 QDP23 QNL23 QXH23 RHD23 RQZ23 SAV23 SKR23 SUN23 TEJ23 TOF23 TYB23 UHX23 URT23 VBP23 VLL23 VVH23 WFD23 WOZ23 WYV23 O65554 MJ65554 WF65554 AGB65554 APX65554 AZT65554 BJP65554 BTL65554 CDH65554 CND65554 CWZ65554 DGV65554 DQR65554 EAN65554 EKJ65554 EUF65554 FEB65554 FNX65554 FXT65554 GHP65554 GRL65554 HBH65554 HLD65554 HUZ65554 IEV65554 IOR65554 IYN65554 JIJ65554 JSF65554 KCB65554 KLX65554 KVT65554 LFP65554 LPL65554 LZH65554 MJD65554 MSZ65554 NCV65554 NMR65554 NWN65554 OGJ65554 OQF65554 PAB65554 PJX65554 PTT65554 QDP65554 QNL65554 QXH65554 RHD65554 RQZ65554 SAV65554 SKR65554 SUN65554 TEJ65554 TOF65554 TYB65554 UHX65554 URT65554 VBP65554 VLL65554 VVH65554 WFD65554 WOZ65554 WYV65554 O131090 MJ131090 WF131090 AGB131090 APX131090 AZT131090 BJP131090 BTL131090 CDH131090 CND131090 CWZ131090 DGV131090 DQR131090 EAN131090 EKJ131090 EUF131090 FEB131090 FNX131090 FXT131090 GHP131090 GRL131090 HBH131090 HLD131090 HUZ131090 IEV131090 IOR131090 IYN131090 JIJ131090 JSF131090 KCB131090 KLX131090 KVT131090 LFP131090 LPL131090 LZH131090 MJD131090 MSZ131090 NCV131090 NMR131090 NWN131090 OGJ131090 OQF131090 PAB131090 PJX131090 PTT131090 QDP131090 QNL131090 QXH131090 RHD131090 RQZ131090 SAV131090 SKR131090 SUN131090 TEJ131090 TOF131090 TYB131090 UHX131090 URT131090 VBP131090 VLL131090 VVH131090 WFD131090 WOZ131090 WYV131090 O196626 MJ196626 WF196626 AGB196626 APX196626 AZT196626 BJP196626 BTL196626 CDH196626 CND196626 CWZ196626 DGV196626 DQR196626 EAN196626 EKJ196626 EUF196626 FEB196626 FNX196626 FXT196626 GHP196626 GRL196626 HBH196626 HLD196626 HUZ196626 IEV196626 IOR196626 IYN196626 JIJ196626 JSF196626 KCB196626 KLX196626 KVT196626 LFP196626 LPL196626 LZH196626 MJD196626 MSZ196626 NCV196626 NMR196626 NWN196626 OGJ196626 OQF196626 PAB196626 PJX196626 PTT196626 QDP196626 QNL196626 QXH196626 RHD196626 RQZ196626 SAV196626 SKR196626 SUN196626 TEJ196626 TOF196626 TYB196626 UHX196626 URT196626 VBP196626 VLL196626 VVH196626 WFD196626 WOZ196626 WYV196626 O262162 MJ262162 WF262162 AGB262162 APX262162 AZT262162 BJP262162 BTL262162 CDH262162 CND262162 CWZ262162 DGV262162 DQR262162 EAN262162 EKJ262162 EUF262162 FEB262162 FNX262162 FXT262162 GHP262162 GRL262162 HBH262162 HLD262162 HUZ262162 IEV262162 IOR262162 IYN262162 JIJ262162 JSF262162 KCB262162 KLX262162 KVT262162 LFP262162 LPL262162 LZH262162 MJD262162 MSZ262162 NCV262162 NMR262162 NWN262162 OGJ262162 OQF262162 PAB262162 PJX262162 PTT262162 QDP262162 QNL262162 QXH262162 RHD262162 RQZ262162 SAV262162 SKR262162 SUN262162 TEJ262162 TOF262162 TYB262162 UHX262162 URT262162 VBP262162 VLL262162 VVH262162 WFD262162 WOZ262162 WYV262162 O327698 MJ327698 WF327698 AGB327698 APX327698 AZT327698 BJP327698 BTL327698 CDH327698 CND327698 CWZ327698 DGV327698 DQR327698 EAN327698 EKJ327698 EUF327698 FEB327698 FNX327698 FXT327698 GHP327698 GRL327698 HBH327698 HLD327698 HUZ327698 IEV327698 IOR327698 IYN327698 JIJ327698 JSF327698 KCB327698 KLX327698 KVT327698 LFP327698 LPL327698 LZH327698 MJD327698 MSZ327698 NCV327698 NMR327698 NWN327698 OGJ327698 OQF327698 PAB327698 PJX327698 PTT327698 QDP327698 QNL327698 QXH327698 RHD327698 RQZ327698 SAV327698 SKR327698 SUN327698 TEJ327698 TOF327698 TYB327698 UHX327698 URT327698 VBP327698 VLL327698 VVH327698 WFD327698 WOZ327698 WYV327698 O393234 MJ393234 WF393234 AGB393234 APX393234 AZT393234 BJP393234 BTL393234 CDH393234 CND393234 CWZ393234 DGV393234 DQR393234 EAN393234 EKJ393234 EUF393234 FEB393234 FNX393234 FXT393234 GHP393234 GRL393234 HBH393234 HLD393234 HUZ393234 IEV393234 IOR393234 IYN393234 JIJ393234 JSF393234 KCB393234 KLX393234 KVT393234 LFP393234 LPL393234 LZH393234 MJD393234 MSZ393234 NCV393234 NMR393234 NWN393234 OGJ393234 OQF393234 PAB393234 PJX393234 PTT393234 QDP393234 QNL393234 QXH393234 RHD393234 RQZ393234 SAV393234 SKR393234 SUN393234 TEJ393234 TOF393234 TYB393234 UHX393234 URT393234 VBP393234 VLL393234 VVH393234 WFD393234 WOZ393234 WYV393234 O458770 MJ458770 WF458770 AGB458770 APX458770 AZT458770 BJP458770 BTL458770 CDH458770 CND458770 CWZ458770 DGV458770 DQR458770 EAN458770 EKJ458770 EUF458770 FEB458770 FNX458770 FXT458770 GHP458770 GRL458770 HBH458770 HLD458770 HUZ458770 IEV458770 IOR458770 IYN458770 JIJ458770 JSF458770 KCB458770 KLX458770 KVT458770 LFP458770 LPL458770 LZH458770 MJD458770 MSZ458770 NCV458770 NMR458770 NWN458770 OGJ458770 OQF458770 PAB458770 PJX458770 PTT458770 QDP458770 QNL458770 QXH458770 RHD458770 RQZ458770 SAV458770 SKR458770 SUN458770 TEJ458770 TOF458770 TYB458770 UHX458770 URT458770 VBP458770 VLL458770 VVH458770 WFD458770 WOZ458770 WYV458770 O524306 MJ524306 WF524306 AGB524306 APX524306 AZT524306 BJP524306 BTL524306 CDH524306 CND524306 CWZ524306 DGV524306 DQR524306 EAN524306 EKJ524306 EUF524306 FEB524306 FNX524306 FXT524306 GHP524306 GRL524306 HBH524306 HLD524306 HUZ524306 IEV524306 IOR524306 IYN524306 JIJ524306 JSF524306 KCB524306 KLX524306 KVT524306 LFP524306 LPL524306 LZH524306 MJD524306 MSZ524306 NCV524306 NMR524306 NWN524306 OGJ524306 OQF524306 PAB524306 PJX524306 PTT524306 QDP524306 QNL524306 QXH524306 RHD524306 RQZ524306 SAV524306 SKR524306 SUN524306 TEJ524306 TOF524306 TYB524306 UHX524306 URT524306 VBP524306 VLL524306 VVH524306 WFD524306 WOZ524306 WYV524306 O589842 MJ589842 WF589842 AGB589842 APX589842 AZT589842 BJP589842 BTL589842 CDH589842 CND589842 CWZ589842 DGV589842 DQR589842 EAN589842 EKJ589842 EUF589842 FEB589842 FNX589842 FXT589842 GHP589842 GRL589842 HBH589842 HLD589842 HUZ589842 IEV589842 IOR589842 IYN589842 JIJ589842 JSF589842 KCB589842 KLX589842 KVT589842 LFP589842 LPL589842 LZH589842 MJD589842 MSZ589842 NCV589842 NMR589842 NWN589842 OGJ589842 OQF589842 PAB589842 PJX589842 PTT589842 QDP589842 QNL589842 QXH589842 RHD589842 RQZ589842 SAV589842 SKR589842 SUN589842 TEJ589842 TOF589842 TYB589842 UHX589842 URT589842 VBP589842 VLL589842 VVH589842 WFD589842 WOZ589842 WYV589842 O655378 MJ655378 WF655378 AGB655378 APX655378 AZT655378 BJP655378 BTL655378 CDH655378 CND655378 CWZ655378 DGV655378 DQR655378 EAN655378 EKJ655378 EUF655378 FEB655378 FNX655378 FXT655378 GHP655378 GRL655378 HBH655378 HLD655378 HUZ655378 IEV655378 IOR655378 IYN655378 JIJ655378 JSF655378 KCB655378 KLX655378 KVT655378 LFP655378 LPL655378 LZH655378 MJD655378 MSZ655378 NCV655378 NMR655378 NWN655378 OGJ655378 OQF655378 PAB655378 PJX655378 PTT655378 QDP655378 QNL655378 QXH655378 RHD655378 RQZ655378 SAV655378 SKR655378 SUN655378 TEJ655378 TOF655378 TYB655378 UHX655378 URT655378 VBP655378 VLL655378 VVH655378 WFD655378 WOZ655378 WYV655378 O720914 MJ720914 WF720914 AGB720914 APX720914 AZT720914 BJP720914 BTL720914 CDH720914 CND720914 CWZ720914 DGV720914 DQR720914 EAN720914 EKJ720914 EUF720914 FEB720914 FNX720914 FXT720914 GHP720914 GRL720914 HBH720914 HLD720914 HUZ720914 IEV720914 IOR720914 IYN720914 JIJ720914 JSF720914 KCB720914 KLX720914 KVT720914 LFP720914 LPL720914 LZH720914 MJD720914 MSZ720914 NCV720914 NMR720914 NWN720914 OGJ720914 OQF720914 PAB720914 PJX720914 PTT720914 QDP720914 QNL720914 QXH720914 RHD720914 RQZ720914 SAV720914 SKR720914 SUN720914 TEJ720914 TOF720914 TYB720914 UHX720914 URT720914 VBP720914 VLL720914 VVH720914 WFD720914 WOZ720914 WYV720914 O786450 MJ786450 WF786450 AGB786450 APX786450 AZT786450 BJP786450 BTL786450 CDH786450 CND786450 CWZ786450 DGV786450 DQR786450 EAN786450 EKJ786450 EUF786450 FEB786450 FNX786450 FXT786450 GHP786450 GRL786450 HBH786450 HLD786450 HUZ786450 IEV786450 IOR786450 IYN786450 JIJ786450 JSF786450 KCB786450 KLX786450 KVT786450 LFP786450 LPL786450 LZH786450 MJD786450 MSZ786450 NCV786450 NMR786450 NWN786450 OGJ786450 OQF786450 PAB786450 PJX786450 PTT786450 QDP786450 QNL786450 QXH786450 RHD786450 RQZ786450 SAV786450 SKR786450 SUN786450 TEJ786450 TOF786450 TYB786450 UHX786450 URT786450 VBP786450 VLL786450 VVH786450 WFD786450 WOZ786450 WYV786450 O851986 MJ851986 WF851986 AGB851986 APX851986 AZT851986 BJP851986 BTL851986 CDH851986 CND851986 CWZ851986 DGV851986 DQR851986 EAN851986 EKJ851986 EUF851986 FEB851986 FNX851986 FXT851986 GHP851986 GRL851986 HBH851986 HLD851986 HUZ851986 IEV851986 IOR851986 IYN851986 JIJ851986 JSF851986 KCB851986 KLX851986 KVT851986 LFP851986 LPL851986 LZH851986 MJD851986 MSZ851986 NCV851986 NMR851986 NWN851986 OGJ851986 OQF851986 PAB851986 PJX851986 PTT851986 QDP851986 QNL851986 QXH851986 RHD851986 RQZ851986 SAV851986 SKR851986 SUN851986 TEJ851986 TOF851986 TYB851986 UHX851986 URT851986 VBP851986 VLL851986 VVH851986 WFD851986 WOZ851986 WYV851986 O917522 MJ917522 WF917522 AGB917522 APX917522 AZT917522 BJP917522 BTL917522 CDH917522 CND917522 CWZ917522 DGV917522 DQR917522 EAN917522 EKJ917522 EUF917522 FEB917522 FNX917522 FXT917522 GHP917522 GRL917522 HBH917522 HLD917522 HUZ917522 IEV917522 IOR917522 IYN917522 JIJ917522 JSF917522 KCB917522 KLX917522 KVT917522 LFP917522 LPL917522 LZH917522 MJD917522 MSZ917522 NCV917522 NMR917522 NWN917522 OGJ917522 OQF917522 PAB917522 PJX917522 PTT917522 QDP917522 QNL917522 QXH917522 RHD917522 RQZ917522 SAV917522 SKR917522 SUN917522 TEJ917522 TOF917522 TYB917522 UHX917522 URT917522 VBP917522 VLL917522 VVH917522 WFD917522 WOZ917522 WYV917522 O983058 MJ983058 WF983058 AGB983058 APX983058 AZT983058 BJP983058 BTL983058 CDH983058 CND983058 CWZ983058 DGV983058 DQR983058 EAN983058 EKJ983058 EUF983058 FEB983058 FNX983058 FXT983058 GHP983058 GRL983058 HBH983058 HLD983058 HUZ983058 IEV983058 IOR983058 IYN983058 JIJ983058 JSF983058 KCB983058 KLX983058 KVT983058 LFP983058 LPL983058 LZH983058 MJD983058 MSZ983058 NCV983058 NMR983058 NWN983058 OGJ983058 OQF983058 PAB983058 PJX983058 PTT983058 QDP983058 QNL983058 QXH983058 RHD983058 RQZ983058 SAV983058 SKR983058 SUN983058 TEJ983058 TOF983058 TYB983058 UHX983058 URT983058 VBP983058 VLL983058 VVH983058 WFD983058 WOZ983058 O23 AA65554 AA131090 AA196626 AA262162 AA327698 AA393234 AA458770 AA524306 AA589842 AA655378 AA720914 AA786450 AA851986 AA917522 AA983058 AA23 AM65554 AM131090 AM196626 AM262162 AM327698 AM393234 AM458770 AM524306 AM589842 AM655378 AM720914 AM786450 AM851986 AM917522 AM983058 AM23 AY65554 AY131090 AY196626 AY262162 AY327698 AY393234 AY458770 AY524306 AY589842 AY655378 AY720914 AY786450 AY851986 AY917522 AY983058 AY23 BK65554 BK131090 BK196626 BK262162 BK327698 BK393234 BK458770 BK524306 BK589842 BK655378 BK720914 BK786450 BK851986 BK917522 BK983058 BK23 BW65554 BW131090 BW196626 BW262162 BW327698 BW393234 BW458770 BW524306 BW589842 BW655378 BW720914 BW786450 BW851986 BW917522 BW983058 BW23 CI65554 CI131090 CI196626 CI262162 CI327698 CI393234 CI458770 CI524306 CI589842 CI655378 CI720914 CI786450 CI851986 CI917522 CI983058 CI23 CU65554 CU131090 CU196626 CU262162 CU327698 CU393234 CU458770 CU524306 CU589842 CU655378 CU720914 CU786450 CU851986 CU917522 CU983058 CU23">
      <formula1>kind_of_cons</formula1>
    </dataValidation>
    <dataValidation type="textLength" operator="lessThanOrEqual" allowBlank="1" showInputMessage="1" showErrorMessage="1" errorTitle="Ошибка" error="Допускается ввод не более 900 символов!" sqref="WZI983053:WZI983059 MW18:MW24 WS18:WS24 AGO18:AGO24 AQK18:AQK24 BAG18:BAG24 BKC18:BKC24 BTY18:BTY24 CDU18:CDU24 CNQ18:CNQ24 CXM18:CXM24 DHI18:DHI24 DRE18:DRE24 EBA18:EBA24 EKW18:EKW24 EUS18:EUS24 FEO18:FEO24 FOK18:FOK24 FYG18:FYG24 GIC18:GIC24 GRY18:GRY24 HBU18:HBU24 HLQ18:HLQ24 HVM18:HVM24 IFI18:IFI24 IPE18:IPE24 IZA18:IZA24 JIW18:JIW24 JSS18:JSS24 KCO18:KCO24 KMK18:KMK24 KWG18:KWG24 LGC18:LGC24 LPY18:LPY24 LZU18:LZU24 MJQ18:MJQ24 MTM18:MTM24 NDI18:NDI24 NNE18:NNE24 NXA18:NXA24 OGW18:OGW24 OQS18:OQS24 PAO18:PAO24 PKK18:PKK24 PUG18:PUG24 QEC18:QEC24 QNY18:QNY24 QXU18:QXU24 RHQ18:RHQ24 RRM18:RRM24 SBI18:SBI24 SLE18:SLE24 SVA18:SVA24 TEW18:TEW24 TOS18:TOS24 TYO18:TYO24 UIK18:UIK24 USG18:USG24 VCC18:VCC24 VLY18:VLY24 VVU18:VVU24 WFQ18:WFQ24 WPM18:WPM24 WZI18:WZI24 DH65549:DH65555 MW65549:MW65555 WS65549:WS65555 AGO65549:AGO65555 AQK65549:AQK65555 BAG65549:BAG65555 BKC65549:BKC65555 BTY65549:BTY65555 CDU65549:CDU65555 CNQ65549:CNQ65555 CXM65549:CXM65555 DHI65549:DHI65555 DRE65549:DRE65555 EBA65549:EBA65555 EKW65549:EKW65555 EUS65549:EUS65555 FEO65549:FEO65555 FOK65549:FOK65555 FYG65549:FYG65555 GIC65549:GIC65555 GRY65549:GRY65555 HBU65549:HBU65555 HLQ65549:HLQ65555 HVM65549:HVM65555 IFI65549:IFI65555 IPE65549:IPE65555 IZA65549:IZA65555 JIW65549:JIW65555 JSS65549:JSS65555 KCO65549:KCO65555 KMK65549:KMK65555 KWG65549:KWG65555 LGC65549:LGC65555 LPY65549:LPY65555 LZU65549:LZU65555 MJQ65549:MJQ65555 MTM65549:MTM65555 NDI65549:NDI65555 NNE65549:NNE65555 NXA65549:NXA65555 OGW65549:OGW65555 OQS65549:OQS65555 PAO65549:PAO65555 PKK65549:PKK65555 PUG65549:PUG65555 QEC65549:QEC65555 QNY65549:QNY65555 QXU65549:QXU65555 RHQ65549:RHQ65555 RRM65549:RRM65555 SBI65549:SBI65555 SLE65549:SLE65555 SVA65549:SVA65555 TEW65549:TEW65555 TOS65549:TOS65555 TYO65549:TYO65555 UIK65549:UIK65555 USG65549:USG65555 VCC65549:VCC65555 VLY65549:VLY65555 VVU65549:VVU65555 WFQ65549:WFQ65555 WPM65549:WPM65555 WZI65549:WZI65555 DH131085:DH131091 MW131085:MW131091 WS131085:WS131091 AGO131085:AGO131091 AQK131085:AQK131091 BAG131085:BAG131091 BKC131085:BKC131091 BTY131085:BTY131091 CDU131085:CDU131091 CNQ131085:CNQ131091 CXM131085:CXM131091 DHI131085:DHI131091 DRE131085:DRE131091 EBA131085:EBA131091 EKW131085:EKW131091 EUS131085:EUS131091 FEO131085:FEO131091 FOK131085:FOK131091 FYG131085:FYG131091 GIC131085:GIC131091 GRY131085:GRY131091 HBU131085:HBU131091 HLQ131085:HLQ131091 HVM131085:HVM131091 IFI131085:IFI131091 IPE131085:IPE131091 IZA131085:IZA131091 JIW131085:JIW131091 JSS131085:JSS131091 KCO131085:KCO131091 KMK131085:KMK131091 KWG131085:KWG131091 LGC131085:LGC131091 LPY131085:LPY131091 LZU131085:LZU131091 MJQ131085:MJQ131091 MTM131085:MTM131091 NDI131085:NDI131091 NNE131085:NNE131091 NXA131085:NXA131091 OGW131085:OGW131091 OQS131085:OQS131091 PAO131085:PAO131091 PKK131085:PKK131091 PUG131085:PUG131091 QEC131085:QEC131091 QNY131085:QNY131091 QXU131085:QXU131091 RHQ131085:RHQ131091 RRM131085:RRM131091 SBI131085:SBI131091 SLE131085:SLE131091 SVA131085:SVA131091 TEW131085:TEW131091 TOS131085:TOS131091 TYO131085:TYO131091 UIK131085:UIK131091 USG131085:USG131091 VCC131085:VCC131091 VLY131085:VLY131091 VVU131085:VVU131091 WFQ131085:WFQ131091 WPM131085:WPM131091 WZI131085:WZI131091 DH196621:DH196627 MW196621:MW196627 WS196621:WS196627 AGO196621:AGO196627 AQK196621:AQK196627 BAG196621:BAG196627 BKC196621:BKC196627 BTY196621:BTY196627 CDU196621:CDU196627 CNQ196621:CNQ196627 CXM196621:CXM196627 DHI196621:DHI196627 DRE196621:DRE196627 EBA196621:EBA196627 EKW196621:EKW196627 EUS196621:EUS196627 FEO196621:FEO196627 FOK196621:FOK196627 FYG196621:FYG196627 GIC196621:GIC196627 GRY196621:GRY196627 HBU196621:HBU196627 HLQ196621:HLQ196627 HVM196621:HVM196627 IFI196621:IFI196627 IPE196621:IPE196627 IZA196621:IZA196627 JIW196621:JIW196627 JSS196621:JSS196627 KCO196621:KCO196627 KMK196621:KMK196627 KWG196621:KWG196627 LGC196621:LGC196627 LPY196621:LPY196627 LZU196621:LZU196627 MJQ196621:MJQ196627 MTM196621:MTM196627 NDI196621:NDI196627 NNE196621:NNE196627 NXA196621:NXA196627 OGW196621:OGW196627 OQS196621:OQS196627 PAO196621:PAO196627 PKK196621:PKK196627 PUG196621:PUG196627 QEC196621:QEC196627 QNY196621:QNY196627 QXU196621:QXU196627 RHQ196621:RHQ196627 RRM196621:RRM196627 SBI196621:SBI196627 SLE196621:SLE196627 SVA196621:SVA196627 TEW196621:TEW196627 TOS196621:TOS196627 TYO196621:TYO196627 UIK196621:UIK196627 USG196621:USG196627 VCC196621:VCC196627 VLY196621:VLY196627 VVU196621:VVU196627 WFQ196621:WFQ196627 WPM196621:WPM196627 WZI196621:WZI196627 DH262157:DH262163 MW262157:MW262163 WS262157:WS262163 AGO262157:AGO262163 AQK262157:AQK262163 BAG262157:BAG262163 BKC262157:BKC262163 BTY262157:BTY262163 CDU262157:CDU262163 CNQ262157:CNQ262163 CXM262157:CXM262163 DHI262157:DHI262163 DRE262157:DRE262163 EBA262157:EBA262163 EKW262157:EKW262163 EUS262157:EUS262163 FEO262157:FEO262163 FOK262157:FOK262163 FYG262157:FYG262163 GIC262157:GIC262163 GRY262157:GRY262163 HBU262157:HBU262163 HLQ262157:HLQ262163 HVM262157:HVM262163 IFI262157:IFI262163 IPE262157:IPE262163 IZA262157:IZA262163 JIW262157:JIW262163 JSS262157:JSS262163 KCO262157:KCO262163 KMK262157:KMK262163 KWG262157:KWG262163 LGC262157:LGC262163 LPY262157:LPY262163 LZU262157:LZU262163 MJQ262157:MJQ262163 MTM262157:MTM262163 NDI262157:NDI262163 NNE262157:NNE262163 NXA262157:NXA262163 OGW262157:OGW262163 OQS262157:OQS262163 PAO262157:PAO262163 PKK262157:PKK262163 PUG262157:PUG262163 QEC262157:QEC262163 QNY262157:QNY262163 QXU262157:QXU262163 RHQ262157:RHQ262163 RRM262157:RRM262163 SBI262157:SBI262163 SLE262157:SLE262163 SVA262157:SVA262163 TEW262157:TEW262163 TOS262157:TOS262163 TYO262157:TYO262163 UIK262157:UIK262163 USG262157:USG262163 VCC262157:VCC262163 VLY262157:VLY262163 VVU262157:VVU262163 WFQ262157:WFQ262163 WPM262157:WPM262163 WZI262157:WZI262163 DH327693:DH327699 MW327693:MW327699 WS327693:WS327699 AGO327693:AGO327699 AQK327693:AQK327699 BAG327693:BAG327699 BKC327693:BKC327699 BTY327693:BTY327699 CDU327693:CDU327699 CNQ327693:CNQ327699 CXM327693:CXM327699 DHI327693:DHI327699 DRE327693:DRE327699 EBA327693:EBA327699 EKW327693:EKW327699 EUS327693:EUS327699 FEO327693:FEO327699 FOK327693:FOK327699 FYG327693:FYG327699 GIC327693:GIC327699 GRY327693:GRY327699 HBU327693:HBU327699 HLQ327693:HLQ327699 HVM327693:HVM327699 IFI327693:IFI327699 IPE327693:IPE327699 IZA327693:IZA327699 JIW327693:JIW327699 JSS327693:JSS327699 KCO327693:KCO327699 KMK327693:KMK327699 KWG327693:KWG327699 LGC327693:LGC327699 LPY327693:LPY327699 LZU327693:LZU327699 MJQ327693:MJQ327699 MTM327693:MTM327699 NDI327693:NDI327699 NNE327693:NNE327699 NXA327693:NXA327699 OGW327693:OGW327699 OQS327693:OQS327699 PAO327693:PAO327699 PKK327693:PKK327699 PUG327693:PUG327699 QEC327693:QEC327699 QNY327693:QNY327699 QXU327693:QXU327699 RHQ327693:RHQ327699 RRM327693:RRM327699 SBI327693:SBI327699 SLE327693:SLE327699 SVA327693:SVA327699 TEW327693:TEW327699 TOS327693:TOS327699 TYO327693:TYO327699 UIK327693:UIK327699 USG327693:USG327699 VCC327693:VCC327699 VLY327693:VLY327699 VVU327693:VVU327699 WFQ327693:WFQ327699 WPM327693:WPM327699 WZI327693:WZI327699 DH393229:DH393235 MW393229:MW393235 WS393229:WS393235 AGO393229:AGO393235 AQK393229:AQK393235 BAG393229:BAG393235 BKC393229:BKC393235 BTY393229:BTY393235 CDU393229:CDU393235 CNQ393229:CNQ393235 CXM393229:CXM393235 DHI393229:DHI393235 DRE393229:DRE393235 EBA393229:EBA393235 EKW393229:EKW393235 EUS393229:EUS393235 FEO393229:FEO393235 FOK393229:FOK393235 FYG393229:FYG393235 GIC393229:GIC393235 GRY393229:GRY393235 HBU393229:HBU393235 HLQ393229:HLQ393235 HVM393229:HVM393235 IFI393229:IFI393235 IPE393229:IPE393235 IZA393229:IZA393235 JIW393229:JIW393235 JSS393229:JSS393235 KCO393229:KCO393235 KMK393229:KMK393235 KWG393229:KWG393235 LGC393229:LGC393235 LPY393229:LPY393235 LZU393229:LZU393235 MJQ393229:MJQ393235 MTM393229:MTM393235 NDI393229:NDI393235 NNE393229:NNE393235 NXA393229:NXA393235 OGW393229:OGW393235 OQS393229:OQS393235 PAO393229:PAO393235 PKK393229:PKK393235 PUG393229:PUG393235 QEC393229:QEC393235 QNY393229:QNY393235 QXU393229:QXU393235 RHQ393229:RHQ393235 RRM393229:RRM393235 SBI393229:SBI393235 SLE393229:SLE393235 SVA393229:SVA393235 TEW393229:TEW393235 TOS393229:TOS393235 TYO393229:TYO393235 UIK393229:UIK393235 USG393229:USG393235 VCC393229:VCC393235 VLY393229:VLY393235 VVU393229:VVU393235 WFQ393229:WFQ393235 WPM393229:WPM393235 WZI393229:WZI393235 DH458765:DH458771 MW458765:MW458771 WS458765:WS458771 AGO458765:AGO458771 AQK458765:AQK458771 BAG458765:BAG458771 BKC458765:BKC458771 BTY458765:BTY458771 CDU458765:CDU458771 CNQ458765:CNQ458771 CXM458765:CXM458771 DHI458765:DHI458771 DRE458765:DRE458771 EBA458765:EBA458771 EKW458765:EKW458771 EUS458765:EUS458771 FEO458765:FEO458771 FOK458765:FOK458771 FYG458765:FYG458771 GIC458765:GIC458771 GRY458765:GRY458771 HBU458765:HBU458771 HLQ458765:HLQ458771 HVM458765:HVM458771 IFI458765:IFI458771 IPE458765:IPE458771 IZA458765:IZA458771 JIW458765:JIW458771 JSS458765:JSS458771 KCO458765:KCO458771 KMK458765:KMK458771 KWG458765:KWG458771 LGC458765:LGC458771 LPY458765:LPY458771 LZU458765:LZU458771 MJQ458765:MJQ458771 MTM458765:MTM458771 NDI458765:NDI458771 NNE458765:NNE458771 NXA458765:NXA458771 OGW458765:OGW458771 OQS458765:OQS458771 PAO458765:PAO458771 PKK458765:PKK458771 PUG458765:PUG458771 QEC458765:QEC458771 QNY458765:QNY458771 QXU458765:QXU458771 RHQ458765:RHQ458771 RRM458765:RRM458771 SBI458765:SBI458771 SLE458765:SLE458771 SVA458765:SVA458771 TEW458765:TEW458771 TOS458765:TOS458771 TYO458765:TYO458771 UIK458765:UIK458771 USG458765:USG458771 VCC458765:VCC458771 VLY458765:VLY458771 VVU458765:VVU458771 WFQ458765:WFQ458771 WPM458765:WPM458771 WZI458765:WZI458771 DH524301:DH524307 MW524301:MW524307 WS524301:WS524307 AGO524301:AGO524307 AQK524301:AQK524307 BAG524301:BAG524307 BKC524301:BKC524307 BTY524301:BTY524307 CDU524301:CDU524307 CNQ524301:CNQ524307 CXM524301:CXM524307 DHI524301:DHI524307 DRE524301:DRE524307 EBA524301:EBA524307 EKW524301:EKW524307 EUS524301:EUS524307 FEO524301:FEO524307 FOK524301:FOK524307 FYG524301:FYG524307 GIC524301:GIC524307 GRY524301:GRY524307 HBU524301:HBU524307 HLQ524301:HLQ524307 HVM524301:HVM524307 IFI524301:IFI524307 IPE524301:IPE524307 IZA524301:IZA524307 JIW524301:JIW524307 JSS524301:JSS524307 KCO524301:KCO524307 KMK524301:KMK524307 KWG524301:KWG524307 LGC524301:LGC524307 LPY524301:LPY524307 LZU524301:LZU524307 MJQ524301:MJQ524307 MTM524301:MTM524307 NDI524301:NDI524307 NNE524301:NNE524307 NXA524301:NXA524307 OGW524301:OGW524307 OQS524301:OQS524307 PAO524301:PAO524307 PKK524301:PKK524307 PUG524301:PUG524307 QEC524301:QEC524307 QNY524301:QNY524307 QXU524301:QXU524307 RHQ524301:RHQ524307 RRM524301:RRM524307 SBI524301:SBI524307 SLE524301:SLE524307 SVA524301:SVA524307 TEW524301:TEW524307 TOS524301:TOS524307 TYO524301:TYO524307 UIK524301:UIK524307 USG524301:USG524307 VCC524301:VCC524307 VLY524301:VLY524307 VVU524301:VVU524307 WFQ524301:WFQ524307 WPM524301:WPM524307 WZI524301:WZI524307 DH589837:DH589843 MW589837:MW589843 WS589837:WS589843 AGO589837:AGO589843 AQK589837:AQK589843 BAG589837:BAG589843 BKC589837:BKC589843 BTY589837:BTY589843 CDU589837:CDU589843 CNQ589837:CNQ589843 CXM589837:CXM589843 DHI589837:DHI589843 DRE589837:DRE589843 EBA589837:EBA589843 EKW589837:EKW589843 EUS589837:EUS589843 FEO589837:FEO589843 FOK589837:FOK589843 FYG589837:FYG589843 GIC589837:GIC589843 GRY589837:GRY589843 HBU589837:HBU589843 HLQ589837:HLQ589843 HVM589837:HVM589843 IFI589837:IFI589843 IPE589837:IPE589843 IZA589837:IZA589843 JIW589837:JIW589843 JSS589837:JSS589843 KCO589837:KCO589843 KMK589837:KMK589843 KWG589837:KWG589843 LGC589837:LGC589843 LPY589837:LPY589843 LZU589837:LZU589843 MJQ589837:MJQ589843 MTM589837:MTM589843 NDI589837:NDI589843 NNE589837:NNE589843 NXA589837:NXA589843 OGW589837:OGW589843 OQS589837:OQS589843 PAO589837:PAO589843 PKK589837:PKK589843 PUG589837:PUG589843 QEC589837:QEC589843 QNY589837:QNY589843 QXU589837:QXU589843 RHQ589837:RHQ589843 RRM589837:RRM589843 SBI589837:SBI589843 SLE589837:SLE589843 SVA589837:SVA589843 TEW589837:TEW589843 TOS589837:TOS589843 TYO589837:TYO589843 UIK589837:UIK589843 USG589837:USG589843 VCC589837:VCC589843 VLY589837:VLY589843 VVU589837:VVU589843 WFQ589837:WFQ589843 WPM589837:WPM589843 WZI589837:WZI589843 DH655373:DH655379 MW655373:MW655379 WS655373:WS655379 AGO655373:AGO655379 AQK655373:AQK655379 BAG655373:BAG655379 BKC655373:BKC655379 BTY655373:BTY655379 CDU655373:CDU655379 CNQ655373:CNQ655379 CXM655373:CXM655379 DHI655373:DHI655379 DRE655373:DRE655379 EBA655373:EBA655379 EKW655373:EKW655379 EUS655373:EUS655379 FEO655373:FEO655379 FOK655373:FOK655379 FYG655373:FYG655379 GIC655373:GIC655379 GRY655373:GRY655379 HBU655373:HBU655379 HLQ655373:HLQ655379 HVM655373:HVM655379 IFI655373:IFI655379 IPE655373:IPE655379 IZA655373:IZA655379 JIW655373:JIW655379 JSS655373:JSS655379 KCO655373:KCO655379 KMK655373:KMK655379 KWG655373:KWG655379 LGC655373:LGC655379 LPY655373:LPY655379 LZU655373:LZU655379 MJQ655373:MJQ655379 MTM655373:MTM655379 NDI655373:NDI655379 NNE655373:NNE655379 NXA655373:NXA655379 OGW655373:OGW655379 OQS655373:OQS655379 PAO655373:PAO655379 PKK655373:PKK655379 PUG655373:PUG655379 QEC655373:QEC655379 QNY655373:QNY655379 QXU655373:QXU655379 RHQ655373:RHQ655379 RRM655373:RRM655379 SBI655373:SBI655379 SLE655373:SLE655379 SVA655373:SVA655379 TEW655373:TEW655379 TOS655373:TOS655379 TYO655373:TYO655379 UIK655373:UIK655379 USG655373:USG655379 VCC655373:VCC655379 VLY655373:VLY655379 VVU655373:VVU655379 WFQ655373:WFQ655379 WPM655373:WPM655379 WZI655373:WZI655379 DH720909:DH720915 MW720909:MW720915 WS720909:WS720915 AGO720909:AGO720915 AQK720909:AQK720915 BAG720909:BAG720915 BKC720909:BKC720915 BTY720909:BTY720915 CDU720909:CDU720915 CNQ720909:CNQ720915 CXM720909:CXM720915 DHI720909:DHI720915 DRE720909:DRE720915 EBA720909:EBA720915 EKW720909:EKW720915 EUS720909:EUS720915 FEO720909:FEO720915 FOK720909:FOK720915 FYG720909:FYG720915 GIC720909:GIC720915 GRY720909:GRY720915 HBU720909:HBU720915 HLQ720909:HLQ720915 HVM720909:HVM720915 IFI720909:IFI720915 IPE720909:IPE720915 IZA720909:IZA720915 JIW720909:JIW720915 JSS720909:JSS720915 KCO720909:KCO720915 KMK720909:KMK720915 KWG720909:KWG720915 LGC720909:LGC720915 LPY720909:LPY720915 LZU720909:LZU720915 MJQ720909:MJQ720915 MTM720909:MTM720915 NDI720909:NDI720915 NNE720909:NNE720915 NXA720909:NXA720915 OGW720909:OGW720915 OQS720909:OQS720915 PAO720909:PAO720915 PKK720909:PKK720915 PUG720909:PUG720915 QEC720909:QEC720915 QNY720909:QNY720915 QXU720909:QXU720915 RHQ720909:RHQ720915 RRM720909:RRM720915 SBI720909:SBI720915 SLE720909:SLE720915 SVA720909:SVA720915 TEW720909:TEW720915 TOS720909:TOS720915 TYO720909:TYO720915 UIK720909:UIK720915 USG720909:USG720915 VCC720909:VCC720915 VLY720909:VLY720915 VVU720909:VVU720915 WFQ720909:WFQ720915 WPM720909:WPM720915 WZI720909:WZI720915 DH786445:DH786451 MW786445:MW786451 WS786445:WS786451 AGO786445:AGO786451 AQK786445:AQK786451 BAG786445:BAG786451 BKC786445:BKC786451 BTY786445:BTY786451 CDU786445:CDU786451 CNQ786445:CNQ786451 CXM786445:CXM786451 DHI786445:DHI786451 DRE786445:DRE786451 EBA786445:EBA786451 EKW786445:EKW786451 EUS786445:EUS786451 FEO786445:FEO786451 FOK786445:FOK786451 FYG786445:FYG786451 GIC786445:GIC786451 GRY786445:GRY786451 HBU786445:HBU786451 HLQ786445:HLQ786451 HVM786445:HVM786451 IFI786445:IFI786451 IPE786445:IPE786451 IZA786445:IZA786451 JIW786445:JIW786451 JSS786445:JSS786451 KCO786445:KCO786451 KMK786445:KMK786451 KWG786445:KWG786451 LGC786445:LGC786451 LPY786445:LPY786451 LZU786445:LZU786451 MJQ786445:MJQ786451 MTM786445:MTM786451 NDI786445:NDI786451 NNE786445:NNE786451 NXA786445:NXA786451 OGW786445:OGW786451 OQS786445:OQS786451 PAO786445:PAO786451 PKK786445:PKK786451 PUG786445:PUG786451 QEC786445:QEC786451 QNY786445:QNY786451 QXU786445:QXU786451 RHQ786445:RHQ786451 RRM786445:RRM786451 SBI786445:SBI786451 SLE786445:SLE786451 SVA786445:SVA786451 TEW786445:TEW786451 TOS786445:TOS786451 TYO786445:TYO786451 UIK786445:UIK786451 USG786445:USG786451 VCC786445:VCC786451 VLY786445:VLY786451 VVU786445:VVU786451 WFQ786445:WFQ786451 WPM786445:WPM786451 WZI786445:WZI786451 DH851981:DH851987 MW851981:MW851987 WS851981:WS851987 AGO851981:AGO851987 AQK851981:AQK851987 BAG851981:BAG851987 BKC851981:BKC851987 BTY851981:BTY851987 CDU851981:CDU851987 CNQ851981:CNQ851987 CXM851981:CXM851987 DHI851981:DHI851987 DRE851981:DRE851987 EBA851981:EBA851987 EKW851981:EKW851987 EUS851981:EUS851987 FEO851981:FEO851987 FOK851981:FOK851987 FYG851981:FYG851987 GIC851981:GIC851987 GRY851981:GRY851987 HBU851981:HBU851987 HLQ851981:HLQ851987 HVM851981:HVM851987 IFI851981:IFI851987 IPE851981:IPE851987 IZA851981:IZA851987 JIW851981:JIW851987 JSS851981:JSS851987 KCO851981:KCO851987 KMK851981:KMK851987 KWG851981:KWG851987 LGC851981:LGC851987 LPY851981:LPY851987 LZU851981:LZU851987 MJQ851981:MJQ851987 MTM851981:MTM851987 NDI851981:NDI851987 NNE851981:NNE851987 NXA851981:NXA851987 OGW851981:OGW851987 OQS851981:OQS851987 PAO851981:PAO851987 PKK851981:PKK851987 PUG851981:PUG851987 QEC851981:QEC851987 QNY851981:QNY851987 QXU851981:QXU851987 RHQ851981:RHQ851987 RRM851981:RRM851987 SBI851981:SBI851987 SLE851981:SLE851987 SVA851981:SVA851987 TEW851981:TEW851987 TOS851981:TOS851987 TYO851981:TYO851987 UIK851981:UIK851987 USG851981:USG851987 VCC851981:VCC851987 VLY851981:VLY851987 VVU851981:VVU851987 WFQ851981:WFQ851987 WPM851981:WPM851987 WZI851981:WZI851987 DH917517:DH917523 MW917517:MW917523 WS917517:WS917523 AGO917517:AGO917523 AQK917517:AQK917523 BAG917517:BAG917523 BKC917517:BKC917523 BTY917517:BTY917523 CDU917517:CDU917523 CNQ917517:CNQ917523 CXM917517:CXM917523 DHI917517:DHI917523 DRE917517:DRE917523 EBA917517:EBA917523 EKW917517:EKW917523 EUS917517:EUS917523 FEO917517:FEO917523 FOK917517:FOK917523 FYG917517:FYG917523 GIC917517:GIC917523 GRY917517:GRY917523 HBU917517:HBU917523 HLQ917517:HLQ917523 HVM917517:HVM917523 IFI917517:IFI917523 IPE917517:IPE917523 IZA917517:IZA917523 JIW917517:JIW917523 JSS917517:JSS917523 KCO917517:KCO917523 KMK917517:KMK917523 KWG917517:KWG917523 LGC917517:LGC917523 LPY917517:LPY917523 LZU917517:LZU917523 MJQ917517:MJQ917523 MTM917517:MTM917523 NDI917517:NDI917523 NNE917517:NNE917523 NXA917517:NXA917523 OGW917517:OGW917523 OQS917517:OQS917523 PAO917517:PAO917523 PKK917517:PKK917523 PUG917517:PUG917523 QEC917517:QEC917523 QNY917517:QNY917523 QXU917517:QXU917523 RHQ917517:RHQ917523 RRM917517:RRM917523 SBI917517:SBI917523 SLE917517:SLE917523 SVA917517:SVA917523 TEW917517:TEW917523 TOS917517:TOS917523 TYO917517:TYO917523 UIK917517:UIK917523 USG917517:USG917523 VCC917517:VCC917523 VLY917517:VLY917523 VVU917517:VVU917523 WFQ917517:WFQ917523 WPM917517:WPM917523 WZI917517:WZI917523 DH983053:DH983059 MW983053:MW983059 WS983053:WS983059 AGO983053:AGO983059 AQK983053:AQK983059 BAG983053:BAG983059 BKC983053:BKC983059 BTY983053:BTY983059 CDU983053:CDU983059 CNQ983053:CNQ983059 CXM983053:CXM983059 DHI983053:DHI983059 DRE983053:DRE983059 EBA983053:EBA983059 EKW983053:EKW983059 EUS983053:EUS983059 FEO983053:FEO983059 FOK983053:FOK983059 FYG983053:FYG983059 GIC983053:GIC983059 GRY983053:GRY983059 HBU983053:HBU983059 HLQ983053:HLQ983059 HVM983053:HVM983059 IFI983053:IFI983059 IPE983053:IPE983059 IZA983053:IZA983059 JIW983053:JIW983059 JSS983053:JSS983059 KCO983053:KCO983059 KMK983053:KMK983059 KWG983053:KWG983059 LGC983053:LGC983059 LPY983053:LPY983059 LZU983053:LZU983059 MJQ983053:MJQ983059 MTM983053:MTM983059 NDI983053:NDI983059 NNE983053:NNE983059 NXA983053:NXA983059 OGW983053:OGW983059 OQS983053:OQS983059 PAO983053:PAO983059 PKK983053:PKK983059 PUG983053:PUG983059 QEC983053:QEC983059 QNY983053:QNY983059 QXU983053:QXU983059 RHQ983053:RHQ983059 RRM983053:RRM983059 SBI983053:SBI983059 SLE983053:SLE983059 SVA983053:SVA983059 TEW983053:TEW983059 TOS983053:TOS983059 TYO983053:TYO983059 UIK983053:UIK983059 USG983053:USG983059 VCC983053:VCC983059 VLY983053:VLY983059 VVU983053:VVU983059 WFQ983053:WFQ983059 WPM983053:WPM983059">
      <formula1>900</formula1>
    </dataValidation>
    <dataValidation type="list" allowBlank="1" showInputMessage="1" errorTitle="Ошибка" error="Выберите значение из списка" prompt="Выберите значение из списка" sqref="WYT983059 MH24 WD24 AFZ24 APV24 AZR24 BJN24 BTJ24 CDF24 CNB24 CWX24 DGT24 DQP24 EAL24 EKH24 EUD24 FDZ24 FNV24 FXR24 GHN24 GRJ24 HBF24 HLB24 HUX24 IET24 IOP24 IYL24 JIH24 JSD24 KBZ24 KLV24 KVR24 LFN24 LPJ24 LZF24 MJB24 MSX24 NCT24 NMP24 NWL24 OGH24 OQD24 OZZ24 PJV24 PTR24 QDN24 QNJ24 QXF24 RHB24 RQX24 SAT24 SKP24 SUL24 TEH24 TOD24 TXZ24 UHV24 URR24 VBN24 VLJ24 VVF24 WFB24 WOX24 WYT24 M65555 MH65555 WD65555 AFZ65555 APV65555 AZR65555 BJN65555 BTJ65555 CDF65555 CNB65555 CWX65555 DGT65555 DQP65555 EAL65555 EKH65555 EUD65555 FDZ65555 FNV65555 FXR65555 GHN65555 GRJ65555 HBF65555 HLB65555 HUX65555 IET65555 IOP65555 IYL65555 JIH65555 JSD65555 KBZ65555 KLV65555 KVR65555 LFN65555 LPJ65555 LZF65555 MJB65555 MSX65555 NCT65555 NMP65555 NWL65555 OGH65555 OQD65555 OZZ65555 PJV65555 PTR65555 QDN65555 QNJ65555 QXF65555 RHB65555 RQX65555 SAT65555 SKP65555 SUL65555 TEH65555 TOD65555 TXZ65555 UHV65555 URR65555 VBN65555 VLJ65555 VVF65555 WFB65555 WOX65555 WYT65555 M131091 MH131091 WD131091 AFZ131091 APV131091 AZR131091 BJN131091 BTJ131091 CDF131091 CNB131091 CWX131091 DGT131091 DQP131091 EAL131091 EKH131091 EUD131091 FDZ131091 FNV131091 FXR131091 GHN131091 GRJ131091 HBF131091 HLB131091 HUX131091 IET131091 IOP131091 IYL131091 JIH131091 JSD131091 KBZ131091 KLV131091 KVR131091 LFN131091 LPJ131091 LZF131091 MJB131091 MSX131091 NCT131091 NMP131091 NWL131091 OGH131091 OQD131091 OZZ131091 PJV131091 PTR131091 QDN131091 QNJ131091 QXF131091 RHB131091 RQX131091 SAT131091 SKP131091 SUL131091 TEH131091 TOD131091 TXZ131091 UHV131091 URR131091 VBN131091 VLJ131091 VVF131091 WFB131091 WOX131091 WYT131091 M196627 MH196627 WD196627 AFZ196627 APV196627 AZR196627 BJN196627 BTJ196627 CDF196627 CNB196627 CWX196627 DGT196627 DQP196627 EAL196627 EKH196627 EUD196627 FDZ196627 FNV196627 FXR196627 GHN196627 GRJ196627 HBF196627 HLB196627 HUX196627 IET196627 IOP196627 IYL196627 JIH196627 JSD196627 KBZ196627 KLV196627 KVR196627 LFN196627 LPJ196627 LZF196627 MJB196627 MSX196627 NCT196627 NMP196627 NWL196627 OGH196627 OQD196627 OZZ196627 PJV196627 PTR196627 QDN196627 QNJ196627 QXF196627 RHB196627 RQX196627 SAT196627 SKP196627 SUL196627 TEH196627 TOD196627 TXZ196627 UHV196627 URR196627 VBN196627 VLJ196627 VVF196627 WFB196627 WOX196627 WYT196627 M262163 MH262163 WD262163 AFZ262163 APV262163 AZR262163 BJN262163 BTJ262163 CDF262163 CNB262163 CWX262163 DGT262163 DQP262163 EAL262163 EKH262163 EUD262163 FDZ262163 FNV262163 FXR262163 GHN262163 GRJ262163 HBF262163 HLB262163 HUX262163 IET262163 IOP262163 IYL262163 JIH262163 JSD262163 KBZ262163 KLV262163 KVR262163 LFN262163 LPJ262163 LZF262163 MJB262163 MSX262163 NCT262163 NMP262163 NWL262163 OGH262163 OQD262163 OZZ262163 PJV262163 PTR262163 QDN262163 QNJ262163 QXF262163 RHB262163 RQX262163 SAT262163 SKP262163 SUL262163 TEH262163 TOD262163 TXZ262163 UHV262163 URR262163 VBN262163 VLJ262163 VVF262163 WFB262163 WOX262163 WYT262163 M327699 MH327699 WD327699 AFZ327699 APV327699 AZR327699 BJN327699 BTJ327699 CDF327699 CNB327699 CWX327699 DGT327699 DQP327699 EAL327699 EKH327699 EUD327699 FDZ327699 FNV327699 FXR327699 GHN327699 GRJ327699 HBF327699 HLB327699 HUX327699 IET327699 IOP327699 IYL327699 JIH327699 JSD327699 KBZ327699 KLV327699 KVR327699 LFN327699 LPJ327699 LZF327699 MJB327699 MSX327699 NCT327699 NMP327699 NWL327699 OGH327699 OQD327699 OZZ327699 PJV327699 PTR327699 QDN327699 QNJ327699 QXF327699 RHB327699 RQX327699 SAT327699 SKP327699 SUL327699 TEH327699 TOD327699 TXZ327699 UHV327699 URR327699 VBN327699 VLJ327699 VVF327699 WFB327699 WOX327699 WYT327699 M393235 MH393235 WD393235 AFZ393235 APV393235 AZR393235 BJN393235 BTJ393235 CDF393235 CNB393235 CWX393235 DGT393235 DQP393235 EAL393235 EKH393235 EUD393235 FDZ393235 FNV393235 FXR393235 GHN393235 GRJ393235 HBF393235 HLB393235 HUX393235 IET393235 IOP393235 IYL393235 JIH393235 JSD393235 KBZ393235 KLV393235 KVR393235 LFN393235 LPJ393235 LZF393235 MJB393235 MSX393235 NCT393235 NMP393235 NWL393235 OGH393235 OQD393235 OZZ393235 PJV393235 PTR393235 QDN393235 QNJ393235 QXF393235 RHB393235 RQX393235 SAT393235 SKP393235 SUL393235 TEH393235 TOD393235 TXZ393235 UHV393235 URR393235 VBN393235 VLJ393235 VVF393235 WFB393235 WOX393235 WYT393235 M458771 MH458771 WD458771 AFZ458771 APV458771 AZR458771 BJN458771 BTJ458771 CDF458771 CNB458771 CWX458771 DGT458771 DQP458771 EAL458771 EKH458771 EUD458771 FDZ458771 FNV458771 FXR458771 GHN458771 GRJ458771 HBF458771 HLB458771 HUX458771 IET458771 IOP458771 IYL458771 JIH458771 JSD458771 KBZ458771 KLV458771 KVR458771 LFN458771 LPJ458771 LZF458771 MJB458771 MSX458771 NCT458771 NMP458771 NWL458771 OGH458771 OQD458771 OZZ458771 PJV458771 PTR458771 QDN458771 QNJ458771 QXF458771 RHB458771 RQX458771 SAT458771 SKP458771 SUL458771 TEH458771 TOD458771 TXZ458771 UHV458771 URR458771 VBN458771 VLJ458771 VVF458771 WFB458771 WOX458771 WYT458771 M524307 MH524307 WD524307 AFZ524307 APV524307 AZR524307 BJN524307 BTJ524307 CDF524307 CNB524307 CWX524307 DGT524307 DQP524307 EAL524307 EKH524307 EUD524307 FDZ524307 FNV524307 FXR524307 GHN524307 GRJ524307 HBF524307 HLB524307 HUX524307 IET524307 IOP524307 IYL524307 JIH524307 JSD524307 KBZ524307 KLV524307 KVR524307 LFN524307 LPJ524307 LZF524307 MJB524307 MSX524307 NCT524307 NMP524307 NWL524307 OGH524307 OQD524307 OZZ524307 PJV524307 PTR524307 QDN524307 QNJ524307 QXF524307 RHB524307 RQX524307 SAT524307 SKP524307 SUL524307 TEH524307 TOD524307 TXZ524307 UHV524307 URR524307 VBN524307 VLJ524307 VVF524307 WFB524307 WOX524307 WYT524307 M589843 MH589843 WD589843 AFZ589843 APV589843 AZR589843 BJN589843 BTJ589843 CDF589843 CNB589843 CWX589843 DGT589843 DQP589843 EAL589843 EKH589843 EUD589843 FDZ589843 FNV589843 FXR589843 GHN589843 GRJ589843 HBF589843 HLB589843 HUX589843 IET589843 IOP589843 IYL589843 JIH589843 JSD589843 KBZ589843 KLV589843 KVR589843 LFN589843 LPJ589843 LZF589843 MJB589843 MSX589843 NCT589843 NMP589843 NWL589843 OGH589843 OQD589843 OZZ589843 PJV589843 PTR589843 QDN589843 QNJ589843 QXF589843 RHB589843 RQX589843 SAT589843 SKP589843 SUL589843 TEH589843 TOD589843 TXZ589843 UHV589843 URR589843 VBN589843 VLJ589843 VVF589843 WFB589843 WOX589843 WYT589843 M655379 MH655379 WD655379 AFZ655379 APV655379 AZR655379 BJN655379 BTJ655379 CDF655379 CNB655379 CWX655379 DGT655379 DQP655379 EAL655379 EKH655379 EUD655379 FDZ655379 FNV655379 FXR655379 GHN655379 GRJ655379 HBF655379 HLB655379 HUX655379 IET655379 IOP655379 IYL655379 JIH655379 JSD655379 KBZ655379 KLV655379 KVR655379 LFN655379 LPJ655379 LZF655379 MJB655379 MSX655379 NCT655379 NMP655379 NWL655379 OGH655379 OQD655379 OZZ655379 PJV655379 PTR655379 QDN655379 QNJ655379 QXF655379 RHB655379 RQX655379 SAT655379 SKP655379 SUL655379 TEH655379 TOD655379 TXZ655379 UHV655379 URR655379 VBN655379 VLJ655379 VVF655379 WFB655379 WOX655379 WYT655379 M720915 MH720915 WD720915 AFZ720915 APV720915 AZR720915 BJN720915 BTJ720915 CDF720915 CNB720915 CWX720915 DGT720915 DQP720915 EAL720915 EKH720915 EUD720915 FDZ720915 FNV720915 FXR720915 GHN720915 GRJ720915 HBF720915 HLB720915 HUX720915 IET720915 IOP720915 IYL720915 JIH720915 JSD720915 KBZ720915 KLV720915 KVR720915 LFN720915 LPJ720915 LZF720915 MJB720915 MSX720915 NCT720915 NMP720915 NWL720915 OGH720915 OQD720915 OZZ720915 PJV720915 PTR720915 QDN720915 QNJ720915 QXF720915 RHB720915 RQX720915 SAT720915 SKP720915 SUL720915 TEH720915 TOD720915 TXZ720915 UHV720915 URR720915 VBN720915 VLJ720915 VVF720915 WFB720915 WOX720915 WYT720915 M786451 MH786451 WD786451 AFZ786451 APV786451 AZR786451 BJN786451 BTJ786451 CDF786451 CNB786451 CWX786451 DGT786451 DQP786451 EAL786451 EKH786451 EUD786451 FDZ786451 FNV786451 FXR786451 GHN786451 GRJ786451 HBF786451 HLB786451 HUX786451 IET786451 IOP786451 IYL786451 JIH786451 JSD786451 KBZ786451 KLV786451 KVR786451 LFN786451 LPJ786451 LZF786451 MJB786451 MSX786451 NCT786451 NMP786451 NWL786451 OGH786451 OQD786451 OZZ786451 PJV786451 PTR786451 QDN786451 QNJ786451 QXF786451 RHB786451 RQX786451 SAT786451 SKP786451 SUL786451 TEH786451 TOD786451 TXZ786451 UHV786451 URR786451 VBN786451 VLJ786451 VVF786451 WFB786451 WOX786451 WYT786451 M851987 MH851987 WD851987 AFZ851987 APV851987 AZR851987 BJN851987 BTJ851987 CDF851987 CNB851987 CWX851987 DGT851987 DQP851987 EAL851987 EKH851987 EUD851987 FDZ851987 FNV851987 FXR851987 GHN851987 GRJ851987 HBF851987 HLB851987 HUX851987 IET851987 IOP851987 IYL851987 JIH851987 JSD851987 KBZ851987 KLV851987 KVR851987 LFN851987 LPJ851987 LZF851987 MJB851987 MSX851987 NCT851987 NMP851987 NWL851987 OGH851987 OQD851987 OZZ851987 PJV851987 PTR851987 QDN851987 QNJ851987 QXF851987 RHB851987 RQX851987 SAT851987 SKP851987 SUL851987 TEH851987 TOD851987 TXZ851987 UHV851987 URR851987 VBN851987 VLJ851987 VVF851987 WFB851987 WOX851987 WYT851987 M917523 MH917523 WD917523 AFZ917523 APV917523 AZR917523 BJN917523 BTJ917523 CDF917523 CNB917523 CWX917523 DGT917523 DQP917523 EAL917523 EKH917523 EUD917523 FDZ917523 FNV917523 FXR917523 GHN917523 GRJ917523 HBF917523 HLB917523 HUX917523 IET917523 IOP917523 IYL917523 JIH917523 JSD917523 KBZ917523 KLV917523 KVR917523 LFN917523 LPJ917523 LZF917523 MJB917523 MSX917523 NCT917523 NMP917523 NWL917523 OGH917523 OQD917523 OZZ917523 PJV917523 PTR917523 QDN917523 QNJ917523 QXF917523 RHB917523 RQX917523 SAT917523 SKP917523 SUL917523 TEH917523 TOD917523 TXZ917523 UHV917523 URR917523 VBN917523 VLJ917523 VVF917523 WFB917523 WOX917523 WYT917523 M983059 MH983059 WD983059 AFZ983059 APV983059 AZR983059 BJN983059 BTJ983059 CDF983059 CNB983059 CWX983059 DGT983059 DQP983059 EAL983059 EKH983059 EUD983059 FDZ983059 FNV983059 FXR983059 GHN983059 GRJ983059 HBF983059 HLB983059 HUX983059 IET983059 IOP983059 IYL983059 JIH983059 JSD983059 KBZ983059 KLV983059 KVR983059 LFN983059 LPJ983059 LZF983059 MJB983059 MSX983059 NCT983059 NMP983059 NWL983059 OGH983059 OQD983059 OZZ983059 PJV983059 PTR983059 QDN983059 QNJ983059 QXF983059 RHB983059 RQX983059 SAT983059 SKP983059 SUL983059 TEH983059 TOD983059 TXZ983059 UHV983059 URR983059 VBN983059 VLJ983059 VVF983059 WFB983059 WOX98305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N24 AGJ24 AQF24 BAB24 BJX24 BTT24 CDP24 CNL24 CXH24 DHD24 DQZ24 EAV24 EKR24 EUN24 FEJ24 FOF24 FYB24 GHX24 GRT24 HBP24 HLL24 HVH24 IFD24 IOZ24 IYV24 JIR24 JSN24 KCJ24 KMF24 KWB24 LFX24 LPT24 LZP24 MJL24 MTH24 NDD24 NMZ24 NWV24 OGR24 OQN24 PAJ24 PKF24 PUB24 QDX24 QNT24 QXP24 RHL24 RRH24 SBD24 SKZ24 SUV24 TER24 TON24 TYJ24 UIF24 USB24 VBX24 VLT24 VVP24 WFL24 WPH24 WZD24 Y24 MT24 W65555:W65556 MR65555:MR65556 WN65555:WN65556 AGJ65555:AGJ65556 AQF65555:AQF65556 BAB65555:BAB65556 BJX65555:BJX65556 BTT65555:BTT65556 CDP65555:CDP65556 CNL65555:CNL65556 CXH65555:CXH65556 DHD65555:DHD65556 DQZ65555:DQZ65556 EAV65555:EAV65556 EKR65555:EKR65556 EUN65555:EUN65556 FEJ65555:FEJ65556 FOF65555:FOF65556 FYB65555:FYB65556 GHX65555:GHX65556 GRT65555:GRT65556 HBP65555:HBP65556 HLL65555:HLL65556 HVH65555:HVH65556 IFD65555:IFD65556 IOZ65555:IOZ65556 IYV65555:IYV65556 JIR65555:JIR65556 JSN65555:JSN65556 KCJ65555:KCJ65556 KMF65555:KMF65556 KWB65555:KWB65556 LFX65555:LFX65556 LPT65555:LPT65556 LZP65555:LZP65556 MJL65555:MJL65556 MTH65555:MTH65556 NDD65555:NDD65556 NMZ65555:NMZ65556 NWV65555:NWV65556 OGR65555:OGR65556 OQN65555:OQN65556 PAJ65555:PAJ65556 PKF65555:PKF65556 PUB65555:PUB65556 QDX65555:QDX65556 QNT65555:QNT65556 QXP65555:QXP65556 RHL65555:RHL65556 RRH65555:RRH65556 SBD65555:SBD65556 SKZ65555:SKZ65556 SUV65555:SUV65556 TER65555:TER65556 TON65555:TON65556 TYJ65555:TYJ65556 UIF65555:UIF65556 USB65555:USB65556 VBX65555:VBX65556 VLT65555:VLT65556 VVP65555:VVP65556 WFL65555:WFL65556 WPH65555:WPH65556 WZD65555:WZD65556 W131091:W131092 MR131091:MR131092 WN131091:WN131092 AGJ131091:AGJ131092 AQF131091:AQF131092 BAB131091:BAB131092 BJX131091:BJX131092 BTT131091:BTT131092 CDP131091:CDP131092 CNL131091:CNL131092 CXH131091:CXH131092 DHD131091:DHD131092 DQZ131091:DQZ131092 EAV131091:EAV131092 EKR131091:EKR131092 EUN131091:EUN131092 FEJ131091:FEJ131092 FOF131091:FOF131092 FYB131091:FYB131092 GHX131091:GHX131092 GRT131091:GRT131092 HBP131091:HBP131092 HLL131091:HLL131092 HVH131091:HVH131092 IFD131091:IFD131092 IOZ131091:IOZ131092 IYV131091:IYV131092 JIR131091:JIR131092 JSN131091:JSN131092 KCJ131091:KCJ131092 KMF131091:KMF131092 KWB131091:KWB131092 LFX131091:LFX131092 LPT131091:LPT131092 LZP131091:LZP131092 MJL131091:MJL131092 MTH131091:MTH131092 NDD131091:NDD131092 NMZ131091:NMZ131092 NWV131091:NWV131092 OGR131091:OGR131092 OQN131091:OQN131092 PAJ131091:PAJ131092 PKF131091:PKF131092 PUB131091:PUB131092 QDX131091:QDX131092 QNT131091:QNT131092 QXP131091:QXP131092 RHL131091:RHL131092 RRH131091:RRH131092 SBD131091:SBD131092 SKZ131091:SKZ131092 SUV131091:SUV131092 TER131091:TER131092 TON131091:TON131092 TYJ131091:TYJ131092 UIF131091:UIF131092 USB131091:USB131092 VBX131091:VBX131092 VLT131091:VLT131092 VVP131091:VVP131092 WFL131091:WFL131092 WPH131091:WPH131092 WZD131091:WZD131092 W196627:W196628 MR196627:MR196628 WN196627:WN196628 AGJ196627:AGJ196628 AQF196627:AQF196628 BAB196627:BAB196628 BJX196627:BJX196628 BTT196627:BTT196628 CDP196627:CDP196628 CNL196627:CNL196628 CXH196627:CXH196628 DHD196627:DHD196628 DQZ196627:DQZ196628 EAV196627:EAV196628 EKR196627:EKR196628 EUN196627:EUN196628 FEJ196627:FEJ196628 FOF196627:FOF196628 FYB196627:FYB196628 GHX196627:GHX196628 GRT196627:GRT196628 HBP196627:HBP196628 HLL196627:HLL196628 HVH196627:HVH196628 IFD196627:IFD196628 IOZ196627:IOZ196628 IYV196627:IYV196628 JIR196627:JIR196628 JSN196627:JSN196628 KCJ196627:KCJ196628 KMF196627:KMF196628 KWB196627:KWB196628 LFX196627:LFX196628 LPT196627:LPT196628 LZP196627:LZP196628 MJL196627:MJL196628 MTH196627:MTH196628 NDD196627:NDD196628 NMZ196627:NMZ196628 NWV196627:NWV196628 OGR196627:OGR196628 OQN196627:OQN196628 PAJ196627:PAJ196628 PKF196627:PKF196628 PUB196627:PUB196628 QDX196627:QDX196628 QNT196627:QNT196628 QXP196627:QXP196628 RHL196627:RHL196628 RRH196627:RRH196628 SBD196627:SBD196628 SKZ196627:SKZ196628 SUV196627:SUV196628 TER196627:TER196628 TON196627:TON196628 TYJ196627:TYJ196628 UIF196627:UIF196628 USB196627:USB196628 VBX196627:VBX196628 VLT196627:VLT196628 VVP196627:VVP196628 WFL196627:WFL196628 WPH196627:WPH196628 WZD196627:WZD196628 W262163:W262164 MR262163:MR262164 WN262163:WN262164 AGJ262163:AGJ262164 AQF262163:AQF262164 BAB262163:BAB262164 BJX262163:BJX262164 BTT262163:BTT262164 CDP262163:CDP262164 CNL262163:CNL262164 CXH262163:CXH262164 DHD262163:DHD262164 DQZ262163:DQZ262164 EAV262163:EAV262164 EKR262163:EKR262164 EUN262163:EUN262164 FEJ262163:FEJ262164 FOF262163:FOF262164 FYB262163:FYB262164 GHX262163:GHX262164 GRT262163:GRT262164 HBP262163:HBP262164 HLL262163:HLL262164 HVH262163:HVH262164 IFD262163:IFD262164 IOZ262163:IOZ262164 IYV262163:IYV262164 JIR262163:JIR262164 JSN262163:JSN262164 KCJ262163:KCJ262164 KMF262163:KMF262164 KWB262163:KWB262164 LFX262163:LFX262164 LPT262163:LPT262164 LZP262163:LZP262164 MJL262163:MJL262164 MTH262163:MTH262164 NDD262163:NDD262164 NMZ262163:NMZ262164 NWV262163:NWV262164 OGR262163:OGR262164 OQN262163:OQN262164 PAJ262163:PAJ262164 PKF262163:PKF262164 PUB262163:PUB262164 QDX262163:QDX262164 QNT262163:QNT262164 QXP262163:QXP262164 RHL262163:RHL262164 RRH262163:RRH262164 SBD262163:SBD262164 SKZ262163:SKZ262164 SUV262163:SUV262164 TER262163:TER262164 TON262163:TON262164 TYJ262163:TYJ262164 UIF262163:UIF262164 USB262163:USB262164 VBX262163:VBX262164 VLT262163:VLT262164 VVP262163:VVP262164 WFL262163:WFL262164 WPH262163:WPH262164 WZD262163:WZD262164 W327699:W327700 MR327699:MR327700 WN327699:WN327700 AGJ327699:AGJ327700 AQF327699:AQF327700 BAB327699:BAB327700 BJX327699:BJX327700 BTT327699:BTT327700 CDP327699:CDP327700 CNL327699:CNL327700 CXH327699:CXH327700 DHD327699:DHD327700 DQZ327699:DQZ327700 EAV327699:EAV327700 EKR327699:EKR327700 EUN327699:EUN327700 FEJ327699:FEJ327700 FOF327699:FOF327700 FYB327699:FYB327700 GHX327699:GHX327700 GRT327699:GRT327700 HBP327699:HBP327700 HLL327699:HLL327700 HVH327699:HVH327700 IFD327699:IFD327700 IOZ327699:IOZ327700 IYV327699:IYV327700 JIR327699:JIR327700 JSN327699:JSN327700 KCJ327699:KCJ327700 KMF327699:KMF327700 KWB327699:KWB327700 LFX327699:LFX327700 LPT327699:LPT327700 LZP327699:LZP327700 MJL327699:MJL327700 MTH327699:MTH327700 NDD327699:NDD327700 NMZ327699:NMZ327700 NWV327699:NWV327700 OGR327699:OGR327700 OQN327699:OQN327700 PAJ327699:PAJ327700 PKF327699:PKF327700 PUB327699:PUB327700 QDX327699:QDX327700 QNT327699:QNT327700 QXP327699:QXP327700 RHL327699:RHL327700 RRH327699:RRH327700 SBD327699:SBD327700 SKZ327699:SKZ327700 SUV327699:SUV327700 TER327699:TER327700 TON327699:TON327700 TYJ327699:TYJ327700 UIF327699:UIF327700 USB327699:USB327700 VBX327699:VBX327700 VLT327699:VLT327700 VVP327699:VVP327700 WFL327699:WFL327700 WPH327699:WPH327700 WZD327699:WZD327700 W393235:W393236 MR393235:MR393236 WN393235:WN393236 AGJ393235:AGJ393236 AQF393235:AQF393236 BAB393235:BAB393236 BJX393235:BJX393236 BTT393235:BTT393236 CDP393235:CDP393236 CNL393235:CNL393236 CXH393235:CXH393236 DHD393235:DHD393236 DQZ393235:DQZ393236 EAV393235:EAV393236 EKR393235:EKR393236 EUN393235:EUN393236 FEJ393235:FEJ393236 FOF393235:FOF393236 FYB393235:FYB393236 GHX393235:GHX393236 GRT393235:GRT393236 HBP393235:HBP393236 HLL393235:HLL393236 HVH393235:HVH393236 IFD393235:IFD393236 IOZ393235:IOZ393236 IYV393235:IYV393236 JIR393235:JIR393236 JSN393235:JSN393236 KCJ393235:KCJ393236 KMF393235:KMF393236 KWB393235:KWB393236 LFX393235:LFX393236 LPT393235:LPT393236 LZP393235:LZP393236 MJL393235:MJL393236 MTH393235:MTH393236 NDD393235:NDD393236 NMZ393235:NMZ393236 NWV393235:NWV393236 OGR393235:OGR393236 OQN393235:OQN393236 PAJ393235:PAJ393236 PKF393235:PKF393236 PUB393235:PUB393236 QDX393235:QDX393236 QNT393235:QNT393236 QXP393235:QXP393236 RHL393235:RHL393236 RRH393235:RRH393236 SBD393235:SBD393236 SKZ393235:SKZ393236 SUV393235:SUV393236 TER393235:TER393236 TON393235:TON393236 TYJ393235:TYJ393236 UIF393235:UIF393236 USB393235:USB393236 VBX393235:VBX393236 VLT393235:VLT393236 VVP393235:VVP393236 WFL393235:WFL393236 WPH393235:WPH393236 WZD393235:WZD393236 W458771:W458772 MR458771:MR458772 WN458771:WN458772 AGJ458771:AGJ458772 AQF458771:AQF458772 BAB458771:BAB458772 BJX458771:BJX458772 BTT458771:BTT458772 CDP458771:CDP458772 CNL458771:CNL458772 CXH458771:CXH458772 DHD458771:DHD458772 DQZ458771:DQZ458772 EAV458771:EAV458772 EKR458771:EKR458772 EUN458771:EUN458772 FEJ458771:FEJ458772 FOF458771:FOF458772 FYB458771:FYB458772 GHX458771:GHX458772 GRT458771:GRT458772 HBP458771:HBP458772 HLL458771:HLL458772 HVH458771:HVH458772 IFD458771:IFD458772 IOZ458771:IOZ458772 IYV458771:IYV458772 JIR458771:JIR458772 JSN458771:JSN458772 KCJ458771:KCJ458772 KMF458771:KMF458772 KWB458771:KWB458772 LFX458771:LFX458772 LPT458771:LPT458772 LZP458771:LZP458772 MJL458771:MJL458772 MTH458771:MTH458772 NDD458771:NDD458772 NMZ458771:NMZ458772 NWV458771:NWV458772 OGR458771:OGR458772 OQN458771:OQN458772 PAJ458771:PAJ458772 PKF458771:PKF458772 PUB458771:PUB458772 QDX458771:QDX458772 QNT458771:QNT458772 QXP458771:QXP458772 RHL458771:RHL458772 RRH458771:RRH458772 SBD458771:SBD458772 SKZ458771:SKZ458772 SUV458771:SUV458772 TER458771:TER458772 TON458771:TON458772 TYJ458771:TYJ458772 UIF458771:UIF458772 USB458771:USB458772 VBX458771:VBX458772 VLT458771:VLT458772 VVP458771:VVP458772 WFL458771:WFL458772 WPH458771:WPH458772 WZD458771:WZD458772 W524307:W524308 MR524307:MR524308 WN524307:WN524308 AGJ524307:AGJ524308 AQF524307:AQF524308 BAB524307:BAB524308 BJX524307:BJX524308 BTT524307:BTT524308 CDP524307:CDP524308 CNL524307:CNL524308 CXH524307:CXH524308 DHD524307:DHD524308 DQZ524307:DQZ524308 EAV524307:EAV524308 EKR524307:EKR524308 EUN524307:EUN524308 FEJ524307:FEJ524308 FOF524307:FOF524308 FYB524307:FYB524308 GHX524307:GHX524308 GRT524307:GRT524308 HBP524307:HBP524308 HLL524307:HLL524308 HVH524307:HVH524308 IFD524307:IFD524308 IOZ524307:IOZ524308 IYV524307:IYV524308 JIR524307:JIR524308 JSN524307:JSN524308 KCJ524307:KCJ524308 KMF524307:KMF524308 KWB524307:KWB524308 LFX524307:LFX524308 LPT524307:LPT524308 LZP524307:LZP524308 MJL524307:MJL524308 MTH524307:MTH524308 NDD524307:NDD524308 NMZ524307:NMZ524308 NWV524307:NWV524308 OGR524307:OGR524308 OQN524307:OQN524308 PAJ524307:PAJ524308 PKF524307:PKF524308 PUB524307:PUB524308 QDX524307:QDX524308 QNT524307:QNT524308 QXP524307:QXP524308 RHL524307:RHL524308 RRH524307:RRH524308 SBD524307:SBD524308 SKZ524307:SKZ524308 SUV524307:SUV524308 TER524307:TER524308 TON524307:TON524308 TYJ524307:TYJ524308 UIF524307:UIF524308 USB524307:USB524308 VBX524307:VBX524308 VLT524307:VLT524308 VVP524307:VVP524308 WFL524307:WFL524308 WPH524307:WPH524308 WZD524307:WZD524308 W589843:W589844 MR589843:MR589844 WN589843:WN589844 AGJ589843:AGJ589844 AQF589843:AQF589844 BAB589843:BAB589844 BJX589843:BJX589844 BTT589843:BTT589844 CDP589843:CDP589844 CNL589843:CNL589844 CXH589843:CXH589844 DHD589843:DHD589844 DQZ589843:DQZ589844 EAV589843:EAV589844 EKR589843:EKR589844 EUN589843:EUN589844 FEJ589843:FEJ589844 FOF589843:FOF589844 FYB589843:FYB589844 GHX589843:GHX589844 GRT589843:GRT589844 HBP589843:HBP589844 HLL589843:HLL589844 HVH589843:HVH589844 IFD589843:IFD589844 IOZ589843:IOZ589844 IYV589843:IYV589844 JIR589843:JIR589844 JSN589843:JSN589844 KCJ589843:KCJ589844 KMF589843:KMF589844 KWB589843:KWB589844 LFX589843:LFX589844 LPT589843:LPT589844 LZP589843:LZP589844 MJL589843:MJL589844 MTH589843:MTH589844 NDD589843:NDD589844 NMZ589843:NMZ589844 NWV589843:NWV589844 OGR589843:OGR589844 OQN589843:OQN589844 PAJ589843:PAJ589844 PKF589843:PKF589844 PUB589843:PUB589844 QDX589843:QDX589844 QNT589843:QNT589844 QXP589843:QXP589844 RHL589843:RHL589844 RRH589843:RRH589844 SBD589843:SBD589844 SKZ589843:SKZ589844 SUV589843:SUV589844 TER589843:TER589844 TON589843:TON589844 TYJ589843:TYJ589844 UIF589843:UIF589844 USB589843:USB589844 VBX589843:VBX589844 VLT589843:VLT589844 VVP589843:VVP589844 WFL589843:WFL589844 WPH589843:WPH589844 WZD589843:WZD589844 W655379:W655380 MR655379:MR655380 WN655379:WN655380 AGJ655379:AGJ655380 AQF655379:AQF655380 BAB655379:BAB655380 BJX655379:BJX655380 BTT655379:BTT655380 CDP655379:CDP655380 CNL655379:CNL655380 CXH655379:CXH655380 DHD655379:DHD655380 DQZ655379:DQZ655380 EAV655379:EAV655380 EKR655379:EKR655380 EUN655379:EUN655380 FEJ655379:FEJ655380 FOF655379:FOF655380 FYB655379:FYB655380 GHX655379:GHX655380 GRT655379:GRT655380 HBP655379:HBP655380 HLL655379:HLL655380 HVH655379:HVH655380 IFD655379:IFD655380 IOZ655379:IOZ655380 IYV655379:IYV655380 JIR655379:JIR655380 JSN655379:JSN655380 KCJ655379:KCJ655380 KMF655379:KMF655380 KWB655379:KWB655380 LFX655379:LFX655380 LPT655379:LPT655380 LZP655379:LZP655380 MJL655379:MJL655380 MTH655379:MTH655380 NDD655379:NDD655380 NMZ655379:NMZ655380 NWV655379:NWV655380 OGR655379:OGR655380 OQN655379:OQN655380 PAJ655379:PAJ655380 PKF655379:PKF655380 PUB655379:PUB655380 QDX655379:QDX655380 QNT655379:QNT655380 QXP655379:QXP655380 RHL655379:RHL655380 RRH655379:RRH655380 SBD655379:SBD655380 SKZ655379:SKZ655380 SUV655379:SUV655380 TER655379:TER655380 TON655379:TON655380 TYJ655379:TYJ655380 UIF655379:UIF655380 USB655379:USB655380 VBX655379:VBX655380 VLT655379:VLT655380 VVP655379:VVP655380 WFL655379:WFL655380 WPH655379:WPH655380 WZD655379:WZD655380 W720915:W720916 MR720915:MR720916 WN720915:WN720916 AGJ720915:AGJ720916 AQF720915:AQF720916 BAB720915:BAB720916 BJX720915:BJX720916 BTT720915:BTT720916 CDP720915:CDP720916 CNL720915:CNL720916 CXH720915:CXH720916 DHD720915:DHD720916 DQZ720915:DQZ720916 EAV720915:EAV720916 EKR720915:EKR720916 EUN720915:EUN720916 FEJ720915:FEJ720916 FOF720915:FOF720916 FYB720915:FYB720916 GHX720915:GHX720916 GRT720915:GRT720916 HBP720915:HBP720916 HLL720915:HLL720916 HVH720915:HVH720916 IFD720915:IFD720916 IOZ720915:IOZ720916 IYV720915:IYV720916 JIR720915:JIR720916 JSN720915:JSN720916 KCJ720915:KCJ720916 KMF720915:KMF720916 KWB720915:KWB720916 LFX720915:LFX720916 LPT720915:LPT720916 LZP720915:LZP720916 MJL720915:MJL720916 MTH720915:MTH720916 NDD720915:NDD720916 NMZ720915:NMZ720916 NWV720915:NWV720916 OGR720915:OGR720916 OQN720915:OQN720916 PAJ720915:PAJ720916 PKF720915:PKF720916 PUB720915:PUB720916 QDX720915:QDX720916 QNT720915:QNT720916 QXP720915:QXP720916 RHL720915:RHL720916 RRH720915:RRH720916 SBD720915:SBD720916 SKZ720915:SKZ720916 SUV720915:SUV720916 TER720915:TER720916 TON720915:TON720916 TYJ720915:TYJ720916 UIF720915:UIF720916 USB720915:USB720916 VBX720915:VBX720916 VLT720915:VLT720916 VVP720915:VVP720916 WFL720915:WFL720916 WPH720915:WPH720916 WZD720915:WZD720916 W786451:W786452 MR786451:MR786452 WN786451:WN786452 AGJ786451:AGJ786452 AQF786451:AQF786452 BAB786451:BAB786452 BJX786451:BJX786452 BTT786451:BTT786452 CDP786451:CDP786452 CNL786451:CNL786452 CXH786451:CXH786452 DHD786451:DHD786452 DQZ786451:DQZ786452 EAV786451:EAV786452 EKR786451:EKR786452 EUN786451:EUN786452 FEJ786451:FEJ786452 FOF786451:FOF786452 FYB786451:FYB786452 GHX786451:GHX786452 GRT786451:GRT786452 HBP786451:HBP786452 HLL786451:HLL786452 HVH786451:HVH786452 IFD786451:IFD786452 IOZ786451:IOZ786452 IYV786451:IYV786452 JIR786451:JIR786452 JSN786451:JSN786452 KCJ786451:KCJ786452 KMF786451:KMF786452 KWB786451:KWB786452 LFX786451:LFX786452 LPT786451:LPT786452 LZP786451:LZP786452 MJL786451:MJL786452 MTH786451:MTH786452 NDD786451:NDD786452 NMZ786451:NMZ786452 NWV786451:NWV786452 OGR786451:OGR786452 OQN786451:OQN786452 PAJ786451:PAJ786452 PKF786451:PKF786452 PUB786451:PUB786452 QDX786451:QDX786452 QNT786451:QNT786452 QXP786451:QXP786452 RHL786451:RHL786452 RRH786451:RRH786452 SBD786451:SBD786452 SKZ786451:SKZ786452 SUV786451:SUV786452 TER786451:TER786452 TON786451:TON786452 TYJ786451:TYJ786452 UIF786451:UIF786452 USB786451:USB786452 VBX786451:VBX786452 VLT786451:VLT786452 VVP786451:VVP786452 WFL786451:WFL786452 WPH786451:WPH786452 WZD786451:WZD786452 W851987:W851988 MR851987:MR851988 WN851987:WN851988 AGJ851987:AGJ851988 AQF851987:AQF851988 BAB851987:BAB851988 BJX851987:BJX851988 BTT851987:BTT851988 CDP851987:CDP851988 CNL851987:CNL851988 CXH851987:CXH851988 DHD851987:DHD851988 DQZ851987:DQZ851988 EAV851987:EAV851988 EKR851987:EKR851988 EUN851987:EUN851988 FEJ851987:FEJ851988 FOF851987:FOF851988 FYB851987:FYB851988 GHX851987:GHX851988 GRT851987:GRT851988 HBP851987:HBP851988 HLL851987:HLL851988 HVH851987:HVH851988 IFD851987:IFD851988 IOZ851987:IOZ851988 IYV851987:IYV851988 JIR851987:JIR851988 JSN851987:JSN851988 KCJ851987:KCJ851988 KMF851987:KMF851988 KWB851987:KWB851988 LFX851987:LFX851988 LPT851987:LPT851988 LZP851987:LZP851988 MJL851987:MJL851988 MTH851987:MTH851988 NDD851987:NDD851988 NMZ851987:NMZ851988 NWV851987:NWV851988 OGR851987:OGR851988 OQN851987:OQN851988 PAJ851987:PAJ851988 PKF851987:PKF851988 PUB851987:PUB851988 QDX851987:QDX851988 QNT851987:QNT851988 QXP851987:QXP851988 RHL851987:RHL851988 RRH851987:RRH851988 SBD851987:SBD851988 SKZ851987:SKZ851988 SUV851987:SUV851988 TER851987:TER851988 TON851987:TON851988 TYJ851987:TYJ851988 UIF851987:UIF851988 USB851987:USB851988 VBX851987:VBX851988 VLT851987:VLT851988 VVP851987:VVP851988 WFL851987:WFL851988 WPH851987:WPH851988 WZD851987:WZD851988 W917523:W917524 MR917523:MR917524 WN917523:WN917524 AGJ917523:AGJ917524 AQF917523:AQF917524 BAB917523:BAB917524 BJX917523:BJX917524 BTT917523:BTT917524 CDP917523:CDP917524 CNL917523:CNL917524 CXH917523:CXH917524 DHD917523:DHD917524 DQZ917523:DQZ917524 EAV917523:EAV917524 EKR917523:EKR917524 EUN917523:EUN917524 FEJ917523:FEJ917524 FOF917523:FOF917524 FYB917523:FYB917524 GHX917523:GHX917524 GRT917523:GRT917524 HBP917523:HBP917524 HLL917523:HLL917524 HVH917523:HVH917524 IFD917523:IFD917524 IOZ917523:IOZ917524 IYV917523:IYV917524 JIR917523:JIR917524 JSN917523:JSN917524 KCJ917523:KCJ917524 KMF917523:KMF917524 KWB917523:KWB917524 LFX917523:LFX917524 LPT917523:LPT917524 LZP917523:LZP917524 MJL917523:MJL917524 MTH917523:MTH917524 NDD917523:NDD917524 NMZ917523:NMZ917524 NWV917523:NWV917524 OGR917523:OGR917524 OQN917523:OQN917524 PAJ917523:PAJ917524 PKF917523:PKF917524 PUB917523:PUB917524 QDX917523:QDX917524 QNT917523:QNT917524 QXP917523:QXP917524 RHL917523:RHL917524 RRH917523:RRH917524 SBD917523:SBD917524 SKZ917523:SKZ917524 SUV917523:SUV917524 TER917523:TER917524 TON917523:TON917524 TYJ917523:TYJ917524 UIF917523:UIF917524 USB917523:USB917524 VBX917523:VBX917524 VLT917523:VLT917524 VVP917523:VVP917524 WFL917523:WFL917524 WPH917523:WPH917524 WZD917523:WZD917524 W983059:W983060 MR983059:MR983060 WN983059:WN983060 AGJ983059:AGJ983060 AQF983059:AQF983060 BAB983059:BAB983060 BJX983059:BJX983060 BTT983059:BTT983060 CDP983059:CDP983060 CNL983059:CNL983060 CXH983059:CXH983060 DHD983059:DHD983060 DQZ983059:DQZ983060 EAV983059:EAV983060 EKR983059:EKR983060 EUN983059:EUN983060 FEJ983059:FEJ983060 FOF983059:FOF983060 FYB983059:FYB983060 GHX983059:GHX983060 GRT983059:GRT983060 HBP983059:HBP983060 HLL983059:HLL983060 HVH983059:HVH983060 IFD983059:IFD983060 IOZ983059:IOZ983060 IYV983059:IYV983060 JIR983059:JIR983060 JSN983059:JSN983060 KCJ983059:KCJ983060 KMF983059:KMF983060 KWB983059:KWB983060 LFX983059:LFX983060 LPT983059:LPT983060 LZP983059:LZP983060 MJL983059:MJL983060 MTH983059:MTH983060 NDD983059:NDD983060 NMZ983059:NMZ983060 NWV983059:NWV983060 OGR983059:OGR983060 OQN983059:OQN983060 PAJ983059:PAJ983060 PKF983059:PKF983060 PUB983059:PUB983060 QDX983059:QDX983060 QNT983059:QNT983060 QXP983059:QXP983060 RHL983059:RHL983060 RRH983059:RRH983060 SBD983059:SBD983060 SKZ983059:SKZ983060 SUV983059:SUV983060 TER983059:TER983060 TON983059:TON983060 TYJ983059:TYJ983060 UIF983059:UIF983060 USB983059:USB983060 VBX983059:VBX983060 VLT983059:VLT983060 VVP983059:VVP983060 WFL983059:WFL983060 WPH983059:WPH983060 WZD983059:WZD983060 WP24 AGL24 AQH24 BAD24 BJZ24 BTV24 CDR24 CNN24 CXJ24 DHF24 DRB24 EAX24 EKT24 EUP24 FEL24 FOH24 FYD24 GHZ24 GRV24 HBR24 HLN24 HVJ24 IFF24 IPB24 IYX24 JIT24 JSP24 KCL24 KMH24 KWD24 LFZ24 LPV24 LZR24 MJN24 MTJ24 NDF24 NNB24 NWX24 OGT24 OQP24 PAL24 PKH24 PUD24 QDZ24 QNV24 QXR24 RHN24 RRJ24 SBF24 SLB24 SUX24 TET24 TOP24 TYL24 UIH24 USD24 VBZ24 VLV24 VVR24 WFN24 WPJ24 WZF24 W24 WZF983059:WZF983060 Y65555:Y65556 MT65555:MT65556 WP65555:WP65556 AGL65555:AGL65556 AQH65555:AQH65556 BAD65555:BAD65556 BJZ65555:BJZ65556 BTV65555:BTV65556 CDR65555:CDR65556 CNN65555:CNN65556 CXJ65555:CXJ65556 DHF65555:DHF65556 DRB65555:DRB65556 EAX65555:EAX65556 EKT65555:EKT65556 EUP65555:EUP65556 FEL65555:FEL65556 FOH65555:FOH65556 FYD65555:FYD65556 GHZ65555:GHZ65556 GRV65555:GRV65556 HBR65555:HBR65556 HLN65555:HLN65556 HVJ65555:HVJ65556 IFF65555:IFF65556 IPB65555:IPB65556 IYX65555:IYX65556 JIT65555:JIT65556 JSP65555:JSP65556 KCL65555:KCL65556 KMH65555:KMH65556 KWD65555:KWD65556 LFZ65555:LFZ65556 LPV65555:LPV65556 LZR65555:LZR65556 MJN65555:MJN65556 MTJ65555:MTJ65556 NDF65555:NDF65556 NNB65555:NNB65556 NWX65555:NWX65556 OGT65555:OGT65556 OQP65555:OQP65556 PAL65555:PAL65556 PKH65555:PKH65556 PUD65555:PUD65556 QDZ65555:QDZ65556 QNV65555:QNV65556 QXR65555:QXR65556 RHN65555:RHN65556 RRJ65555:RRJ65556 SBF65555:SBF65556 SLB65555:SLB65556 SUX65555:SUX65556 TET65555:TET65556 TOP65555:TOP65556 TYL65555:TYL65556 UIH65555:UIH65556 USD65555:USD65556 VBZ65555:VBZ65556 VLV65555:VLV65556 VVR65555:VVR65556 WFN65555:WFN65556 WPJ65555:WPJ65556 WZF65555:WZF65556 Y131091:Y131092 MT131091:MT131092 WP131091:WP131092 AGL131091:AGL131092 AQH131091:AQH131092 BAD131091:BAD131092 BJZ131091:BJZ131092 BTV131091:BTV131092 CDR131091:CDR131092 CNN131091:CNN131092 CXJ131091:CXJ131092 DHF131091:DHF131092 DRB131091:DRB131092 EAX131091:EAX131092 EKT131091:EKT131092 EUP131091:EUP131092 FEL131091:FEL131092 FOH131091:FOH131092 FYD131091:FYD131092 GHZ131091:GHZ131092 GRV131091:GRV131092 HBR131091:HBR131092 HLN131091:HLN131092 HVJ131091:HVJ131092 IFF131091:IFF131092 IPB131091:IPB131092 IYX131091:IYX131092 JIT131091:JIT131092 JSP131091:JSP131092 KCL131091:KCL131092 KMH131091:KMH131092 KWD131091:KWD131092 LFZ131091:LFZ131092 LPV131091:LPV131092 LZR131091:LZR131092 MJN131091:MJN131092 MTJ131091:MTJ131092 NDF131091:NDF131092 NNB131091:NNB131092 NWX131091:NWX131092 OGT131091:OGT131092 OQP131091:OQP131092 PAL131091:PAL131092 PKH131091:PKH131092 PUD131091:PUD131092 QDZ131091:QDZ131092 QNV131091:QNV131092 QXR131091:QXR131092 RHN131091:RHN131092 RRJ131091:RRJ131092 SBF131091:SBF131092 SLB131091:SLB131092 SUX131091:SUX131092 TET131091:TET131092 TOP131091:TOP131092 TYL131091:TYL131092 UIH131091:UIH131092 USD131091:USD131092 VBZ131091:VBZ131092 VLV131091:VLV131092 VVR131091:VVR131092 WFN131091:WFN131092 WPJ131091:WPJ131092 WZF131091:WZF131092 Y196627:Y196628 MT196627:MT196628 WP196627:WP196628 AGL196627:AGL196628 AQH196627:AQH196628 BAD196627:BAD196628 BJZ196627:BJZ196628 BTV196627:BTV196628 CDR196627:CDR196628 CNN196627:CNN196628 CXJ196627:CXJ196628 DHF196627:DHF196628 DRB196627:DRB196628 EAX196627:EAX196628 EKT196627:EKT196628 EUP196627:EUP196628 FEL196627:FEL196628 FOH196627:FOH196628 FYD196627:FYD196628 GHZ196627:GHZ196628 GRV196627:GRV196628 HBR196627:HBR196628 HLN196627:HLN196628 HVJ196627:HVJ196628 IFF196627:IFF196628 IPB196627:IPB196628 IYX196627:IYX196628 JIT196627:JIT196628 JSP196627:JSP196628 KCL196627:KCL196628 KMH196627:KMH196628 KWD196627:KWD196628 LFZ196627:LFZ196628 LPV196627:LPV196628 LZR196627:LZR196628 MJN196627:MJN196628 MTJ196627:MTJ196628 NDF196627:NDF196628 NNB196627:NNB196628 NWX196627:NWX196628 OGT196627:OGT196628 OQP196627:OQP196628 PAL196627:PAL196628 PKH196627:PKH196628 PUD196627:PUD196628 QDZ196627:QDZ196628 QNV196627:QNV196628 QXR196627:QXR196628 RHN196627:RHN196628 RRJ196627:RRJ196628 SBF196627:SBF196628 SLB196627:SLB196628 SUX196627:SUX196628 TET196627:TET196628 TOP196627:TOP196628 TYL196627:TYL196628 UIH196627:UIH196628 USD196627:USD196628 VBZ196627:VBZ196628 VLV196627:VLV196628 VVR196627:VVR196628 WFN196627:WFN196628 WPJ196627:WPJ196628 WZF196627:WZF196628 Y262163:Y262164 MT262163:MT262164 WP262163:WP262164 AGL262163:AGL262164 AQH262163:AQH262164 BAD262163:BAD262164 BJZ262163:BJZ262164 BTV262163:BTV262164 CDR262163:CDR262164 CNN262163:CNN262164 CXJ262163:CXJ262164 DHF262163:DHF262164 DRB262163:DRB262164 EAX262163:EAX262164 EKT262163:EKT262164 EUP262163:EUP262164 FEL262163:FEL262164 FOH262163:FOH262164 FYD262163:FYD262164 GHZ262163:GHZ262164 GRV262163:GRV262164 HBR262163:HBR262164 HLN262163:HLN262164 HVJ262163:HVJ262164 IFF262163:IFF262164 IPB262163:IPB262164 IYX262163:IYX262164 JIT262163:JIT262164 JSP262163:JSP262164 KCL262163:KCL262164 KMH262163:KMH262164 KWD262163:KWD262164 LFZ262163:LFZ262164 LPV262163:LPV262164 LZR262163:LZR262164 MJN262163:MJN262164 MTJ262163:MTJ262164 NDF262163:NDF262164 NNB262163:NNB262164 NWX262163:NWX262164 OGT262163:OGT262164 OQP262163:OQP262164 PAL262163:PAL262164 PKH262163:PKH262164 PUD262163:PUD262164 QDZ262163:QDZ262164 QNV262163:QNV262164 QXR262163:QXR262164 RHN262163:RHN262164 RRJ262163:RRJ262164 SBF262163:SBF262164 SLB262163:SLB262164 SUX262163:SUX262164 TET262163:TET262164 TOP262163:TOP262164 TYL262163:TYL262164 UIH262163:UIH262164 USD262163:USD262164 VBZ262163:VBZ262164 VLV262163:VLV262164 VVR262163:VVR262164 WFN262163:WFN262164 WPJ262163:WPJ262164 WZF262163:WZF262164 Y327699:Y327700 MT327699:MT327700 WP327699:WP327700 AGL327699:AGL327700 AQH327699:AQH327700 BAD327699:BAD327700 BJZ327699:BJZ327700 BTV327699:BTV327700 CDR327699:CDR327700 CNN327699:CNN327700 CXJ327699:CXJ327700 DHF327699:DHF327700 DRB327699:DRB327700 EAX327699:EAX327700 EKT327699:EKT327700 EUP327699:EUP327700 FEL327699:FEL327700 FOH327699:FOH327700 FYD327699:FYD327700 GHZ327699:GHZ327700 GRV327699:GRV327700 HBR327699:HBR327700 HLN327699:HLN327700 HVJ327699:HVJ327700 IFF327699:IFF327700 IPB327699:IPB327700 IYX327699:IYX327700 JIT327699:JIT327700 JSP327699:JSP327700 KCL327699:KCL327700 KMH327699:KMH327700 KWD327699:KWD327700 LFZ327699:LFZ327700 LPV327699:LPV327700 LZR327699:LZR327700 MJN327699:MJN327700 MTJ327699:MTJ327700 NDF327699:NDF327700 NNB327699:NNB327700 NWX327699:NWX327700 OGT327699:OGT327700 OQP327699:OQP327700 PAL327699:PAL327700 PKH327699:PKH327700 PUD327699:PUD327700 QDZ327699:QDZ327700 QNV327699:QNV327700 QXR327699:QXR327700 RHN327699:RHN327700 RRJ327699:RRJ327700 SBF327699:SBF327700 SLB327699:SLB327700 SUX327699:SUX327700 TET327699:TET327700 TOP327699:TOP327700 TYL327699:TYL327700 UIH327699:UIH327700 USD327699:USD327700 VBZ327699:VBZ327700 VLV327699:VLV327700 VVR327699:VVR327700 WFN327699:WFN327700 WPJ327699:WPJ327700 WZF327699:WZF327700 Y393235:Y393236 MT393235:MT393236 WP393235:WP393236 AGL393235:AGL393236 AQH393235:AQH393236 BAD393235:BAD393236 BJZ393235:BJZ393236 BTV393235:BTV393236 CDR393235:CDR393236 CNN393235:CNN393236 CXJ393235:CXJ393236 DHF393235:DHF393236 DRB393235:DRB393236 EAX393235:EAX393236 EKT393235:EKT393236 EUP393235:EUP393236 FEL393235:FEL393236 FOH393235:FOH393236 FYD393235:FYD393236 GHZ393235:GHZ393236 GRV393235:GRV393236 HBR393235:HBR393236 HLN393235:HLN393236 HVJ393235:HVJ393236 IFF393235:IFF393236 IPB393235:IPB393236 IYX393235:IYX393236 JIT393235:JIT393236 JSP393235:JSP393236 KCL393235:KCL393236 KMH393235:KMH393236 KWD393235:KWD393236 LFZ393235:LFZ393236 LPV393235:LPV393236 LZR393235:LZR393236 MJN393235:MJN393236 MTJ393235:MTJ393236 NDF393235:NDF393236 NNB393235:NNB393236 NWX393235:NWX393236 OGT393235:OGT393236 OQP393235:OQP393236 PAL393235:PAL393236 PKH393235:PKH393236 PUD393235:PUD393236 QDZ393235:QDZ393236 QNV393235:QNV393236 QXR393235:QXR393236 RHN393235:RHN393236 RRJ393235:RRJ393236 SBF393235:SBF393236 SLB393235:SLB393236 SUX393235:SUX393236 TET393235:TET393236 TOP393235:TOP393236 TYL393235:TYL393236 UIH393235:UIH393236 USD393235:USD393236 VBZ393235:VBZ393236 VLV393235:VLV393236 VVR393235:VVR393236 WFN393235:WFN393236 WPJ393235:WPJ393236 WZF393235:WZF393236 Y458771:Y458772 MT458771:MT458772 WP458771:WP458772 AGL458771:AGL458772 AQH458771:AQH458772 BAD458771:BAD458772 BJZ458771:BJZ458772 BTV458771:BTV458772 CDR458771:CDR458772 CNN458771:CNN458772 CXJ458771:CXJ458772 DHF458771:DHF458772 DRB458771:DRB458772 EAX458771:EAX458772 EKT458771:EKT458772 EUP458771:EUP458772 FEL458771:FEL458772 FOH458771:FOH458772 FYD458771:FYD458772 GHZ458771:GHZ458772 GRV458771:GRV458772 HBR458771:HBR458772 HLN458771:HLN458772 HVJ458771:HVJ458772 IFF458771:IFF458772 IPB458771:IPB458772 IYX458771:IYX458772 JIT458771:JIT458772 JSP458771:JSP458772 KCL458771:KCL458772 KMH458771:KMH458772 KWD458771:KWD458772 LFZ458771:LFZ458772 LPV458771:LPV458772 LZR458771:LZR458772 MJN458771:MJN458772 MTJ458771:MTJ458772 NDF458771:NDF458772 NNB458771:NNB458772 NWX458771:NWX458772 OGT458771:OGT458772 OQP458771:OQP458772 PAL458771:PAL458772 PKH458771:PKH458772 PUD458771:PUD458772 QDZ458771:QDZ458772 QNV458771:QNV458772 QXR458771:QXR458772 RHN458771:RHN458772 RRJ458771:RRJ458772 SBF458771:SBF458772 SLB458771:SLB458772 SUX458771:SUX458772 TET458771:TET458772 TOP458771:TOP458772 TYL458771:TYL458772 UIH458771:UIH458772 USD458771:USD458772 VBZ458771:VBZ458772 VLV458771:VLV458772 VVR458771:VVR458772 WFN458771:WFN458772 WPJ458771:WPJ458772 WZF458771:WZF458772 Y524307:Y524308 MT524307:MT524308 WP524307:WP524308 AGL524307:AGL524308 AQH524307:AQH524308 BAD524307:BAD524308 BJZ524307:BJZ524308 BTV524307:BTV524308 CDR524307:CDR524308 CNN524307:CNN524308 CXJ524307:CXJ524308 DHF524307:DHF524308 DRB524307:DRB524308 EAX524307:EAX524308 EKT524307:EKT524308 EUP524307:EUP524308 FEL524307:FEL524308 FOH524307:FOH524308 FYD524307:FYD524308 GHZ524307:GHZ524308 GRV524307:GRV524308 HBR524307:HBR524308 HLN524307:HLN524308 HVJ524307:HVJ524308 IFF524307:IFF524308 IPB524307:IPB524308 IYX524307:IYX524308 JIT524307:JIT524308 JSP524307:JSP524308 KCL524307:KCL524308 KMH524307:KMH524308 KWD524307:KWD524308 LFZ524307:LFZ524308 LPV524307:LPV524308 LZR524307:LZR524308 MJN524307:MJN524308 MTJ524307:MTJ524308 NDF524307:NDF524308 NNB524307:NNB524308 NWX524307:NWX524308 OGT524307:OGT524308 OQP524307:OQP524308 PAL524307:PAL524308 PKH524307:PKH524308 PUD524307:PUD524308 QDZ524307:QDZ524308 QNV524307:QNV524308 QXR524307:QXR524308 RHN524307:RHN524308 RRJ524307:RRJ524308 SBF524307:SBF524308 SLB524307:SLB524308 SUX524307:SUX524308 TET524307:TET524308 TOP524307:TOP524308 TYL524307:TYL524308 UIH524307:UIH524308 USD524307:USD524308 VBZ524307:VBZ524308 VLV524307:VLV524308 VVR524307:VVR524308 WFN524307:WFN524308 WPJ524307:WPJ524308 WZF524307:WZF524308 Y589843:Y589844 MT589843:MT589844 WP589843:WP589844 AGL589843:AGL589844 AQH589843:AQH589844 BAD589843:BAD589844 BJZ589843:BJZ589844 BTV589843:BTV589844 CDR589843:CDR589844 CNN589843:CNN589844 CXJ589843:CXJ589844 DHF589843:DHF589844 DRB589843:DRB589844 EAX589843:EAX589844 EKT589843:EKT589844 EUP589843:EUP589844 FEL589843:FEL589844 FOH589843:FOH589844 FYD589843:FYD589844 GHZ589843:GHZ589844 GRV589843:GRV589844 HBR589843:HBR589844 HLN589843:HLN589844 HVJ589843:HVJ589844 IFF589843:IFF589844 IPB589843:IPB589844 IYX589843:IYX589844 JIT589843:JIT589844 JSP589843:JSP589844 KCL589843:KCL589844 KMH589843:KMH589844 KWD589843:KWD589844 LFZ589843:LFZ589844 LPV589843:LPV589844 LZR589843:LZR589844 MJN589843:MJN589844 MTJ589843:MTJ589844 NDF589843:NDF589844 NNB589843:NNB589844 NWX589843:NWX589844 OGT589843:OGT589844 OQP589843:OQP589844 PAL589843:PAL589844 PKH589843:PKH589844 PUD589843:PUD589844 QDZ589843:QDZ589844 QNV589843:QNV589844 QXR589843:QXR589844 RHN589843:RHN589844 RRJ589843:RRJ589844 SBF589843:SBF589844 SLB589843:SLB589844 SUX589843:SUX589844 TET589843:TET589844 TOP589843:TOP589844 TYL589843:TYL589844 UIH589843:UIH589844 USD589843:USD589844 VBZ589843:VBZ589844 VLV589843:VLV589844 VVR589843:VVR589844 WFN589843:WFN589844 WPJ589843:WPJ589844 WZF589843:WZF589844 Y655379:Y655380 MT655379:MT655380 WP655379:WP655380 AGL655379:AGL655380 AQH655379:AQH655380 BAD655379:BAD655380 BJZ655379:BJZ655380 BTV655379:BTV655380 CDR655379:CDR655380 CNN655379:CNN655380 CXJ655379:CXJ655380 DHF655379:DHF655380 DRB655379:DRB655380 EAX655379:EAX655380 EKT655379:EKT655380 EUP655379:EUP655380 FEL655379:FEL655380 FOH655379:FOH655380 FYD655379:FYD655380 GHZ655379:GHZ655380 GRV655379:GRV655380 HBR655379:HBR655380 HLN655379:HLN655380 HVJ655379:HVJ655380 IFF655379:IFF655380 IPB655379:IPB655380 IYX655379:IYX655380 JIT655379:JIT655380 JSP655379:JSP655380 KCL655379:KCL655380 KMH655379:KMH655380 KWD655379:KWD655380 LFZ655379:LFZ655380 LPV655379:LPV655380 LZR655379:LZR655380 MJN655379:MJN655380 MTJ655379:MTJ655380 NDF655379:NDF655380 NNB655379:NNB655380 NWX655379:NWX655380 OGT655379:OGT655380 OQP655379:OQP655380 PAL655379:PAL655380 PKH655379:PKH655380 PUD655379:PUD655380 QDZ655379:QDZ655380 QNV655379:QNV655380 QXR655379:QXR655380 RHN655379:RHN655380 RRJ655379:RRJ655380 SBF655379:SBF655380 SLB655379:SLB655380 SUX655379:SUX655380 TET655379:TET655380 TOP655379:TOP655380 TYL655379:TYL655380 UIH655379:UIH655380 USD655379:USD655380 VBZ655379:VBZ655380 VLV655379:VLV655380 VVR655379:VVR655380 WFN655379:WFN655380 WPJ655379:WPJ655380 WZF655379:WZF655380 Y720915:Y720916 MT720915:MT720916 WP720915:WP720916 AGL720915:AGL720916 AQH720915:AQH720916 BAD720915:BAD720916 BJZ720915:BJZ720916 BTV720915:BTV720916 CDR720915:CDR720916 CNN720915:CNN720916 CXJ720915:CXJ720916 DHF720915:DHF720916 DRB720915:DRB720916 EAX720915:EAX720916 EKT720915:EKT720916 EUP720915:EUP720916 FEL720915:FEL720916 FOH720915:FOH720916 FYD720915:FYD720916 GHZ720915:GHZ720916 GRV720915:GRV720916 HBR720915:HBR720916 HLN720915:HLN720916 HVJ720915:HVJ720916 IFF720915:IFF720916 IPB720915:IPB720916 IYX720915:IYX720916 JIT720915:JIT720916 JSP720915:JSP720916 KCL720915:KCL720916 KMH720915:KMH720916 KWD720915:KWD720916 LFZ720915:LFZ720916 LPV720915:LPV720916 LZR720915:LZR720916 MJN720915:MJN720916 MTJ720915:MTJ720916 NDF720915:NDF720916 NNB720915:NNB720916 NWX720915:NWX720916 OGT720915:OGT720916 OQP720915:OQP720916 PAL720915:PAL720916 PKH720915:PKH720916 PUD720915:PUD720916 QDZ720915:QDZ720916 QNV720915:QNV720916 QXR720915:QXR720916 RHN720915:RHN720916 RRJ720915:RRJ720916 SBF720915:SBF720916 SLB720915:SLB720916 SUX720915:SUX720916 TET720915:TET720916 TOP720915:TOP720916 TYL720915:TYL720916 UIH720915:UIH720916 USD720915:USD720916 VBZ720915:VBZ720916 VLV720915:VLV720916 VVR720915:VVR720916 WFN720915:WFN720916 WPJ720915:WPJ720916 WZF720915:WZF720916 Y786451:Y786452 MT786451:MT786452 WP786451:WP786452 AGL786451:AGL786452 AQH786451:AQH786452 BAD786451:BAD786452 BJZ786451:BJZ786452 BTV786451:BTV786452 CDR786451:CDR786452 CNN786451:CNN786452 CXJ786451:CXJ786452 DHF786451:DHF786452 DRB786451:DRB786452 EAX786451:EAX786452 EKT786451:EKT786452 EUP786451:EUP786452 FEL786451:FEL786452 FOH786451:FOH786452 FYD786451:FYD786452 GHZ786451:GHZ786452 GRV786451:GRV786452 HBR786451:HBR786452 HLN786451:HLN786452 HVJ786451:HVJ786452 IFF786451:IFF786452 IPB786451:IPB786452 IYX786451:IYX786452 JIT786451:JIT786452 JSP786451:JSP786452 KCL786451:KCL786452 KMH786451:KMH786452 KWD786451:KWD786452 LFZ786451:LFZ786452 LPV786451:LPV786452 LZR786451:LZR786452 MJN786451:MJN786452 MTJ786451:MTJ786452 NDF786451:NDF786452 NNB786451:NNB786452 NWX786451:NWX786452 OGT786451:OGT786452 OQP786451:OQP786452 PAL786451:PAL786452 PKH786451:PKH786452 PUD786451:PUD786452 QDZ786451:QDZ786452 QNV786451:QNV786452 QXR786451:QXR786452 RHN786451:RHN786452 RRJ786451:RRJ786452 SBF786451:SBF786452 SLB786451:SLB786452 SUX786451:SUX786452 TET786451:TET786452 TOP786451:TOP786452 TYL786451:TYL786452 UIH786451:UIH786452 USD786451:USD786452 VBZ786451:VBZ786452 VLV786451:VLV786452 VVR786451:VVR786452 WFN786451:WFN786452 WPJ786451:WPJ786452 WZF786451:WZF786452 Y851987:Y851988 MT851987:MT851988 WP851987:WP851988 AGL851987:AGL851988 AQH851987:AQH851988 BAD851987:BAD851988 BJZ851987:BJZ851988 BTV851987:BTV851988 CDR851987:CDR851988 CNN851987:CNN851988 CXJ851987:CXJ851988 DHF851987:DHF851988 DRB851987:DRB851988 EAX851987:EAX851988 EKT851987:EKT851988 EUP851987:EUP851988 FEL851987:FEL851988 FOH851987:FOH851988 FYD851987:FYD851988 GHZ851987:GHZ851988 GRV851987:GRV851988 HBR851987:HBR851988 HLN851987:HLN851988 HVJ851987:HVJ851988 IFF851987:IFF851988 IPB851987:IPB851988 IYX851987:IYX851988 JIT851987:JIT851988 JSP851987:JSP851988 KCL851987:KCL851988 KMH851987:KMH851988 KWD851987:KWD851988 LFZ851987:LFZ851988 LPV851987:LPV851988 LZR851987:LZR851988 MJN851987:MJN851988 MTJ851987:MTJ851988 NDF851987:NDF851988 NNB851987:NNB851988 NWX851987:NWX851988 OGT851987:OGT851988 OQP851987:OQP851988 PAL851987:PAL851988 PKH851987:PKH851988 PUD851987:PUD851988 QDZ851987:QDZ851988 QNV851987:QNV851988 QXR851987:QXR851988 RHN851987:RHN851988 RRJ851987:RRJ851988 SBF851987:SBF851988 SLB851987:SLB851988 SUX851987:SUX851988 TET851987:TET851988 TOP851987:TOP851988 TYL851987:TYL851988 UIH851987:UIH851988 USD851987:USD851988 VBZ851987:VBZ851988 VLV851987:VLV851988 VVR851987:VVR851988 WFN851987:WFN851988 WPJ851987:WPJ851988 WZF851987:WZF851988 Y917523:Y917524 MT917523:MT917524 WP917523:WP917524 AGL917523:AGL917524 AQH917523:AQH917524 BAD917523:BAD917524 BJZ917523:BJZ917524 BTV917523:BTV917524 CDR917523:CDR917524 CNN917523:CNN917524 CXJ917523:CXJ917524 DHF917523:DHF917524 DRB917523:DRB917524 EAX917523:EAX917524 EKT917523:EKT917524 EUP917523:EUP917524 FEL917523:FEL917524 FOH917523:FOH917524 FYD917523:FYD917524 GHZ917523:GHZ917524 GRV917523:GRV917524 HBR917523:HBR917524 HLN917523:HLN917524 HVJ917523:HVJ917524 IFF917523:IFF917524 IPB917523:IPB917524 IYX917523:IYX917524 JIT917523:JIT917524 JSP917523:JSP917524 KCL917523:KCL917524 KMH917523:KMH917524 KWD917523:KWD917524 LFZ917523:LFZ917524 LPV917523:LPV917524 LZR917523:LZR917524 MJN917523:MJN917524 MTJ917523:MTJ917524 NDF917523:NDF917524 NNB917523:NNB917524 NWX917523:NWX917524 OGT917523:OGT917524 OQP917523:OQP917524 PAL917523:PAL917524 PKH917523:PKH917524 PUD917523:PUD917524 QDZ917523:QDZ917524 QNV917523:QNV917524 QXR917523:QXR917524 RHN917523:RHN917524 RRJ917523:RRJ917524 SBF917523:SBF917524 SLB917523:SLB917524 SUX917523:SUX917524 TET917523:TET917524 TOP917523:TOP917524 TYL917523:TYL917524 UIH917523:UIH917524 USD917523:USD917524 VBZ917523:VBZ917524 VLV917523:VLV917524 VVR917523:VVR917524 WFN917523:WFN917524 WPJ917523:WPJ917524 WZF917523:WZF917524 Y983059:Y983060 MT983059:MT983060 WP983059:WP983060 AGL983059:AGL983060 AQH983059:AQH983060 BAD983059:BAD983060 BJZ983059:BJZ983060 BTV983059:BTV983060 CDR983059:CDR983060 CNN983059:CNN983060 CXJ983059:CXJ983060 DHF983059:DHF983060 DRB983059:DRB983060 EAX983059:EAX983060 EKT983059:EKT983060 EUP983059:EUP983060 FEL983059:FEL983060 FOH983059:FOH983060 FYD983059:FYD983060 GHZ983059:GHZ983060 GRV983059:GRV983060 HBR983059:HBR983060 HLN983059:HLN983060 HVJ983059:HVJ983060 IFF983059:IFF983060 IPB983059:IPB983060 IYX983059:IYX983060 JIT983059:JIT983060 JSP983059:JSP983060 KCL983059:KCL983060 KMH983059:KMH983060 KWD983059:KWD983060 LFZ983059:LFZ983060 LPV983059:LPV983060 LZR983059:LZR983060 MJN983059:MJN983060 MTJ983059:MTJ983060 NDF983059:NDF983060 NNB983059:NNB983060 NWX983059:NWX983060 OGT983059:OGT983060 OQP983059:OQP983060 PAL983059:PAL983060 PKH983059:PKH983060 PUD983059:PUD983060 QDZ983059:QDZ983060 QNV983059:QNV983060 QXR983059:QXR983060 RHN983059:RHN983060 RRJ983059:RRJ983060 SBF983059:SBF983060 SLB983059:SLB983060 SUX983059:SUX983060 TET983059:TET983060 TOP983059:TOP983060 TYL983059:TYL983060 UIH983059:UIH983060 USD983059:USD983060 VBZ983059:VBZ983060 VLV983059:VLV983060 VVR983059:VVR983060 WFN983059:WFN983060 WPJ983059:WPJ983060 MR24 AK917523:AK917524 AI65555:AI65556 AI131091:AI131092 AI196627:AI196628 AI262163:AI262164 AI327699:AI327700 AI393235:AI393236 AI458771:AI458772 AI524307:AI524308 AI589843:AI589844 AI655379:AI655380 AI720915:AI720916 AI786451:AI786452 AI851987:AI851988 AI917523:AI917524 AI983059:AI983060 AK983059:AK983060 AK65555:AK65556 AK131091:AK131092 AK196627:AK196628 AK262163:AK262164 AK327699:AK327700 AK393235:AK393236 AK458771:AK458772 AK524307:AK524308 AK589843:AK589844 AK655379:AK655380 AK720915:AK720916 AK786451:AK786452 AK851987:AK851988 AK24 AI24 AW917523:AW917524 AU65555:AU65556 AU131091:AU131092 AU196627:AU196628 AU262163:AU262164 AU327699:AU327700 AU393235:AU393236 AU458771:AU458772 AU524307:AU524308 AU589843:AU589844 AU655379:AU655380 AU720915:AU720916 AU786451:AU786452 AU851987:AU851988 AU917523:AU917524 AU983059:AU983060 AW983059:AW983060 AW65555:AW65556 AW131091:AW131092 AW196627:AW196628 AW262163:AW262164 AW327699:AW327700 AW393235:AW393236 AW458771:AW458772 AW524307:AW524308 AW589843:AW589844 AW655379:AW655380 AW720915:AW720916 AW786451:AW786452 AW851987:AW851988 AW24 AU24 BI917523:BI917524 BG65555:BG65556 BG131091:BG131092 BG196627:BG196628 BG262163:BG262164 BG327699:BG327700 BG393235:BG393236 BG458771:BG458772 BG524307:BG524308 BG589843:BG589844 BG655379:BG655380 BG720915:BG720916 BG786451:BG786452 BG851987:BG851988 BG917523:BG917524 BG983059:BG983060 BI983059:BI983060 BI65555:BI65556 BI131091:BI131092 BI196627:BI196628 BI262163:BI262164 BI327699:BI327700 BI393235:BI393236 BI458771:BI458772 BI524307:BI524308 BI589843:BI589844 BI655379:BI655380 BI720915:BI720916 BI786451:BI786452 BI851987:BI851988 BI24 BG24 BU917523:BU917524 BS65555:BS65556 BS131091:BS131092 BS196627:BS196628 BS262163:BS262164 BS327699:BS327700 BS393235:BS393236 BS458771:BS458772 BS524307:BS524308 BS589843:BS589844 BS655379:BS655380 BS720915:BS720916 BS786451:BS786452 BS851987:BS851988 BS917523:BS917524 BS983059:BS983060 BU983059:BU983060 BU65555:BU65556 BU131091:BU131092 BU196627:BU196628 BU262163:BU262164 BU327699:BU327700 BU393235:BU393236 BU458771:BU458772 BU524307:BU524308 BU589843:BU589844 BU655379:BU655380 BU720915:BU720916 BU786451:BU786452 BU851987:BU851988 BU24 BS24 CG917523:CG917524 CE65555:CE65556 CE131091:CE131092 CE196627:CE196628 CE262163:CE262164 CE327699:CE327700 CE393235:CE393236 CE458771:CE458772 CE524307:CE524308 CE589843:CE589844 CE655379:CE655380 CE720915:CE720916 CE786451:CE786452 CE851987:CE851988 CE917523:CE917524 CE983059:CE983060 CG983059:CG983060 CG65555:CG65556 CG131091:CG131092 CG196627:CG196628 CG262163:CG262164 CG327699:CG327700 CG393235:CG393236 CG458771:CG458772 CG524307:CG524308 CG589843:CG589844 CG655379:CG655380 CG720915:CG720916 CG786451:CG786452 CG851987:CG851988 CE24 CS917523:CS917524 CQ65555:CQ65556 CQ131091:CQ131092 CQ196627:CQ196628 CQ262163:CQ262164 CQ327699:CQ327700 CQ393235:CQ393236 CQ458771:CQ458772 CQ524307:CQ524308 CQ589843:CQ589844 CQ655379:CQ655380 CQ720915:CQ720916 CQ786451:CQ786452 CQ851987:CQ851988 CQ917523:CQ917524 CQ983059:CQ983060 CS983059:CS983060 CS65555:CS65556 CS131091:CS131092 CS196627:CS196628 CS262163:CS262164 CS327699:CS327700 CS393235:CS393236 CS458771:CS458772 CS524307:CS524308 CS589843:CS589844 CS655379:CS655380 CS720915:CS720916 CS786451:CS786452 CS851987:CS851988 CS24 CQ24 DE917523:DE917524 DC65555:DC65556 DC131091:DC131092 DC196627:DC196628 DC262163:DC262164 DC327699:DC327700 DC393235:DC393236 DC458771:DC458772 DC524307:DC524308 DC589843:DC589844 DC655379:DC655380 DC720915:DC720916 DC786451:DC786452 DC851987:DC851988 DC917523:DC917524 DC983059:DC983060 DE983059:DE983060 DE65555:DE65556 DE131091:DE131092 DE196627:DE196628 DE262163:DE262164 DE327699:DE327700 DE393235:DE393236 DE458771:DE458772 DE524307:DE524308 DE589843:DE589844 DE655379:DE655380 DE720915:DE720916 DE786451:DE786452 DE851987:DE851988 DE24 DC24"/>
    <dataValidation allowBlank="1" promptTitle="checkPeriodRange" sqref="WM24 AGI24 AQE24 BAA24 BJW24 BTS24 CDO24 CNK24 CXG24 DHC24 DQY24 EAU24 EKQ24 EUM24 FEI24 FOE24 FYA24 GHW24 GRS24 HBO24 HLK24 HVG24 IFC24 IOY24 IYU24 JIQ24 JSM24 KCI24 KME24 KWA24 LFW24 LPS24 LZO24 MJK24 MTG24 NDC24 NMY24 NWU24 OGQ24 OQM24 PAI24 PKE24 PUA24 QDW24 QNS24 QXO24 RHK24 RRG24 SBC24 SKY24 SUU24 TEQ24 TOM24 TYI24 UIE24 USA24 VBW24 VLS24 VVO24 WFK24 WPG24 WZC24 V24 WZC983059:WZC983060 V65555:V65556 MQ65555:MQ65556 WM65555:WM65556 AGI65555:AGI65556 AQE65555:AQE65556 BAA65555:BAA65556 BJW65555:BJW65556 BTS65555:BTS65556 CDO65555:CDO65556 CNK65555:CNK65556 CXG65555:CXG65556 DHC65555:DHC65556 DQY65555:DQY65556 EAU65555:EAU65556 EKQ65555:EKQ65556 EUM65555:EUM65556 FEI65555:FEI65556 FOE65555:FOE65556 FYA65555:FYA65556 GHW65555:GHW65556 GRS65555:GRS65556 HBO65555:HBO65556 HLK65555:HLK65556 HVG65555:HVG65556 IFC65555:IFC65556 IOY65555:IOY65556 IYU65555:IYU65556 JIQ65555:JIQ65556 JSM65555:JSM65556 KCI65555:KCI65556 KME65555:KME65556 KWA65555:KWA65556 LFW65555:LFW65556 LPS65555:LPS65556 LZO65555:LZO65556 MJK65555:MJK65556 MTG65555:MTG65556 NDC65555:NDC65556 NMY65555:NMY65556 NWU65555:NWU65556 OGQ65555:OGQ65556 OQM65555:OQM65556 PAI65555:PAI65556 PKE65555:PKE65556 PUA65555:PUA65556 QDW65555:QDW65556 QNS65555:QNS65556 QXO65555:QXO65556 RHK65555:RHK65556 RRG65555:RRG65556 SBC65555:SBC65556 SKY65555:SKY65556 SUU65555:SUU65556 TEQ65555:TEQ65556 TOM65555:TOM65556 TYI65555:TYI65556 UIE65555:UIE65556 USA65555:USA65556 VBW65555:VBW65556 VLS65555:VLS65556 VVO65555:VVO65556 WFK65555:WFK65556 WPG65555:WPG65556 WZC65555:WZC65556 V131091:V131092 MQ131091:MQ131092 WM131091:WM131092 AGI131091:AGI131092 AQE131091:AQE131092 BAA131091:BAA131092 BJW131091:BJW131092 BTS131091:BTS131092 CDO131091:CDO131092 CNK131091:CNK131092 CXG131091:CXG131092 DHC131091:DHC131092 DQY131091:DQY131092 EAU131091:EAU131092 EKQ131091:EKQ131092 EUM131091:EUM131092 FEI131091:FEI131092 FOE131091:FOE131092 FYA131091:FYA131092 GHW131091:GHW131092 GRS131091:GRS131092 HBO131091:HBO131092 HLK131091:HLK131092 HVG131091:HVG131092 IFC131091:IFC131092 IOY131091:IOY131092 IYU131091:IYU131092 JIQ131091:JIQ131092 JSM131091:JSM131092 KCI131091:KCI131092 KME131091:KME131092 KWA131091:KWA131092 LFW131091:LFW131092 LPS131091:LPS131092 LZO131091:LZO131092 MJK131091:MJK131092 MTG131091:MTG131092 NDC131091:NDC131092 NMY131091:NMY131092 NWU131091:NWU131092 OGQ131091:OGQ131092 OQM131091:OQM131092 PAI131091:PAI131092 PKE131091:PKE131092 PUA131091:PUA131092 QDW131091:QDW131092 QNS131091:QNS131092 QXO131091:QXO131092 RHK131091:RHK131092 RRG131091:RRG131092 SBC131091:SBC131092 SKY131091:SKY131092 SUU131091:SUU131092 TEQ131091:TEQ131092 TOM131091:TOM131092 TYI131091:TYI131092 UIE131091:UIE131092 USA131091:USA131092 VBW131091:VBW131092 VLS131091:VLS131092 VVO131091:VVO131092 WFK131091:WFK131092 WPG131091:WPG131092 WZC131091:WZC131092 V196627:V196628 MQ196627:MQ196628 WM196627:WM196628 AGI196627:AGI196628 AQE196627:AQE196628 BAA196627:BAA196628 BJW196627:BJW196628 BTS196627:BTS196628 CDO196627:CDO196628 CNK196627:CNK196628 CXG196627:CXG196628 DHC196627:DHC196628 DQY196627:DQY196628 EAU196627:EAU196628 EKQ196627:EKQ196628 EUM196627:EUM196628 FEI196627:FEI196628 FOE196627:FOE196628 FYA196627:FYA196628 GHW196627:GHW196628 GRS196627:GRS196628 HBO196627:HBO196628 HLK196627:HLK196628 HVG196627:HVG196628 IFC196627:IFC196628 IOY196627:IOY196628 IYU196627:IYU196628 JIQ196627:JIQ196628 JSM196627:JSM196628 KCI196627:KCI196628 KME196627:KME196628 KWA196627:KWA196628 LFW196627:LFW196628 LPS196627:LPS196628 LZO196627:LZO196628 MJK196627:MJK196628 MTG196627:MTG196628 NDC196627:NDC196628 NMY196627:NMY196628 NWU196627:NWU196628 OGQ196627:OGQ196628 OQM196627:OQM196628 PAI196627:PAI196628 PKE196627:PKE196628 PUA196627:PUA196628 QDW196627:QDW196628 QNS196627:QNS196628 QXO196627:QXO196628 RHK196627:RHK196628 RRG196627:RRG196628 SBC196627:SBC196628 SKY196627:SKY196628 SUU196627:SUU196628 TEQ196627:TEQ196628 TOM196627:TOM196628 TYI196627:TYI196628 UIE196627:UIE196628 USA196627:USA196628 VBW196627:VBW196628 VLS196627:VLS196628 VVO196627:VVO196628 WFK196627:WFK196628 WPG196627:WPG196628 WZC196627:WZC196628 V262163:V262164 MQ262163:MQ262164 WM262163:WM262164 AGI262163:AGI262164 AQE262163:AQE262164 BAA262163:BAA262164 BJW262163:BJW262164 BTS262163:BTS262164 CDO262163:CDO262164 CNK262163:CNK262164 CXG262163:CXG262164 DHC262163:DHC262164 DQY262163:DQY262164 EAU262163:EAU262164 EKQ262163:EKQ262164 EUM262163:EUM262164 FEI262163:FEI262164 FOE262163:FOE262164 FYA262163:FYA262164 GHW262163:GHW262164 GRS262163:GRS262164 HBO262163:HBO262164 HLK262163:HLK262164 HVG262163:HVG262164 IFC262163:IFC262164 IOY262163:IOY262164 IYU262163:IYU262164 JIQ262163:JIQ262164 JSM262163:JSM262164 KCI262163:KCI262164 KME262163:KME262164 KWA262163:KWA262164 LFW262163:LFW262164 LPS262163:LPS262164 LZO262163:LZO262164 MJK262163:MJK262164 MTG262163:MTG262164 NDC262163:NDC262164 NMY262163:NMY262164 NWU262163:NWU262164 OGQ262163:OGQ262164 OQM262163:OQM262164 PAI262163:PAI262164 PKE262163:PKE262164 PUA262163:PUA262164 QDW262163:QDW262164 QNS262163:QNS262164 QXO262163:QXO262164 RHK262163:RHK262164 RRG262163:RRG262164 SBC262163:SBC262164 SKY262163:SKY262164 SUU262163:SUU262164 TEQ262163:TEQ262164 TOM262163:TOM262164 TYI262163:TYI262164 UIE262163:UIE262164 USA262163:USA262164 VBW262163:VBW262164 VLS262163:VLS262164 VVO262163:VVO262164 WFK262163:WFK262164 WPG262163:WPG262164 WZC262163:WZC262164 V327699:V327700 MQ327699:MQ327700 WM327699:WM327700 AGI327699:AGI327700 AQE327699:AQE327700 BAA327699:BAA327700 BJW327699:BJW327700 BTS327699:BTS327700 CDO327699:CDO327700 CNK327699:CNK327700 CXG327699:CXG327700 DHC327699:DHC327700 DQY327699:DQY327700 EAU327699:EAU327700 EKQ327699:EKQ327700 EUM327699:EUM327700 FEI327699:FEI327700 FOE327699:FOE327700 FYA327699:FYA327700 GHW327699:GHW327700 GRS327699:GRS327700 HBO327699:HBO327700 HLK327699:HLK327700 HVG327699:HVG327700 IFC327699:IFC327700 IOY327699:IOY327700 IYU327699:IYU327700 JIQ327699:JIQ327700 JSM327699:JSM327700 KCI327699:KCI327700 KME327699:KME327700 KWA327699:KWA327700 LFW327699:LFW327700 LPS327699:LPS327700 LZO327699:LZO327700 MJK327699:MJK327700 MTG327699:MTG327700 NDC327699:NDC327700 NMY327699:NMY327700 NWU327699:NWU327700 OGQ327699:OGQ327700 OQM327699:OQM327700 PAI327699:PAI327700 PKE327699:PKE327700 PUA327699:PUA327700 QDW327699:QDW327700 QNS327699:QNS327700 QXO327699:QXO327700 RHK327699:RHK327700 RRG327699:RRG327700 SBC327699:SBC327700 SKY327699:SKY327700 SUU327699:SUU327700 TEQ327699:TEQ327700 TOM327699:TOM327700 TYI327699:TYI327700 UIE327699:UIE327700 USA327699:USA327700 VBW327699:VBW327700 VLS327699:VLS327700 VVO327699:VVO327700 WFK327699:WFK327700 WPG327699:WPG327700 WZC327699:WZC327700 V393235:V393236 MQ393235:MQ393236 WM393235:WM393236 AGI393235:AGI393236 AQE393235:AQE393236 BAA393235:BAA393236 BJW393235:BJW393236 BTS393235:BTS393236 CDO393235:CDO393236 CNK393235:CNK393236 CXG393235:CXG393236 DHC393235:DHC393236 DQY393235:DQY393236 EAU393235:EAU393236 EKQ393235:EKQ393236 EUM393235:EUM393236 FEI393235:FEI393236 FOE393235:FOE393236 FYA393235:FYA393236 GHW393235:GHW393236 GRS393235:GRS393236 HBO393235:HBO393236 HLK393235:HLK393236 HVG393235:HVG393236 IFC393235:IFC393236 IOY393235:IOY393236 IYU393235:IYU393236 JIQ393235:JIQ393236 JSM393235:JSM393236 KCI393235:KCI393236 KME393235:KME393236 KWA393235:KWA393236 LFW393235:LFW393236 LPS393235:LPS393236 LZO393235:LZO393236 MJK393235:MJK393236 MTG393235:MTG393236 NDC393235:NDC393236 NMY393235:NMY393236 NWU393235:NWU393236 OGQ393235:OGQ393236 OQM393235:OQM393236 PAI393235:PAI393236 PKE393235:PKE393236 PUA393235:PUA393236 QDW393235:QDW393236 QNS393235:QNS393236 QXO393235:QXO393236 RHK393235:RHK393236 RRG393235:RRG393236 SBC393235:SBC393236 SKY393235:SKY393236 SUU393235:SUU393236 TEQ393235:TEQ393236 TOM393235:TOM393236 TYI393235:TYI393236 UIE393235:UIE393236 USA393235:USA393236 VBW393235:VBW393236 VLS393235:VLS393236 VVO393235:VVO393236 WFK393235:WFK393236 WPG393235:WPG393236 WZC393235:WZC393236 V458771:V458772 MQ458771:MQ458772 WM458771:WM458772 AGI458771:AGI458772 AQE458771:AQE458772 BAA458771:BAA458772 BJW458771:BJW458772 BTS458771:BTS458772 CDO458771:CDO458772 CNK458771:CNK458772 CXG458771:CXG458772 DHC458771:DHC458772 DQY458771:DQY458772 EAU458771:EAU458772 EKQ458771:EKQ458772 EUM458771:EUM458772 FEI458771:FEI458772 FOE458771:FOE458772 FYA458771:FYA458772 GHW458771:GHW458772 GRS458771:GRS458772 HBO458771:HBO458772 HLK458771:HLK458772 HVG458771:HVG458772 IFC458771:IFC458772 IOY458771:IOY458772 IYU458771:IYU458772 JIQ458771:JIQ458772 JSM458771:JSM458772 KCI458771:KCI458772 KME458771:KME458772 KWA458771:KWA458772 LFW458771:LFW458772 LPS458771:LPS458772 LZO458771:LZO458772 MJK458771:MJK458772 MTG458771:MTG458772 NDC458771:NDC458772 NMY458771:NMY458772 NWU458771:NWU458772 OGQ458771:OGQ458772 OQM458771:OQM458772 PAI458771:PAI458772 PKE458771:PKE458772 PUA458771:PUA458772 QDW458771:QDW458772 QNS458771:QNS458772 QXO458771:QXO458772 RHK458771:RHK458772 RRG458771:RRG458772 SBC458771:SBC458772 SKY458771:SKY458772 SUU458771:SUU458772 TEQ458771:TEQ458772 TOM458771:TOM458772 TYI458771:TYI458772 UIE458771:UIE458772 USA458771:USA458772 VBW458771:VBW458772 VLS458771:VLS458772 VVO458771:VVO458772 WFK458771:WFK458772 WPG458771:WPG458772 WZC458771:WZC458772 V524307:V524308 MQ524307:MQ524308 WM524307:WM524308 AGI524307:AGI524308 AQE524307:AQE524308 BAA524307:BAA524308 BJW524307:BJW524308 BTS524307:BTS524308 CDO524307:CDO524308 CNK524307:CNK524308 CXG524307:CXG524308 DHC524307:DHC524308 DQY524307:DQY524308 EAU524307:EAU524308 EKQ524307:EKQ524308 EUM524307:EUM524308 FEI524307:FEI524308 FOE524307:FOE524308 FYA524307:FYA524308 GHW524307:GHW524308 GRS524307:GRS524308 HBO524307:HBO524308 HLK524307:HLK524308 HVG524307:HVG524308 IFC524307:IFC524308 IOY524307:IOY524308 IYU524307:IYU524308 JIQ524307:JIQ524308 JSM524307:JSM524308 KCI524307:KCI524308 KME524307:KME524308 KWA524307:KWA524308 LFW524307:LFW524308 LPS524307:LPS524308 LZO524307:LZO524308 MJK524307:MJK524308 MTG524307:MTG524308 NDC524307:NDC524308 NMY524307:NMY524308 NWU524307:NWU524308 OGQ524307:OGQ524308 OQM524307:OQM524308 PAI524307:PAI524308 PKE524307:PKE524308 PUA524307:PUA524308 QDW524307:QDW524308 QNS524307:QNS524308 QXO524307:QXO524308 RHK524307:RHK524308 RRG524307:RRG524308 SBC524307:SBC524308 SKY524307:SKY524308 SUU524307:SUU524308 TEQ524307:TEQ524308 TOM524307:TOM524308 TYI524307:TYI524308 UIE524307:UIE524308 USA524307:USA524308 VBW524307:VBW524308 VLS524307:VLS524308 VVO524307:VVO524308 WFK524307:WFK524308 WPG524307:WPG524308 WZC524307:WZC524308 V589843:V589844 MQ589843:MQ589844 WM589843:WM589844 AGI589843:AGI589844 AQE589843:AQE589844 BAA589843:BAA589844 BJW589843:BJW589844 BTS589843:BTS589844 CDO589843:CDO589844 CNK589843:CNK589844 CXG589843:CXG589844 DHC589843:DHC589844 DQY589843:DQY589844 EAU589843:EAU589844 EKQ589843:EKQ589844 EUM589843:EUM589844 FEI589843:FEI589844 FOE589843:FOE589844 FYA589843:FYA589844 GHW589843:GHW589844 GRS589843:GRS589844 HBO589843:HBO589844 HLK589843:HLK589844 HVG589843:HVG589844 IFC589843:IFC589844 IOY589843:IOY589844 IYU589843:IYU589844 JIQ589843:JIQ589844 JSM589843:JSM589844 KCI589843:KCI589844 KME589843:KME589844 KWA589843:KWA589844 LFW589843:LFW589844 LPS589843:LPS589844 LZO589843:LZO589844 MJK589843:MJK589844 MTG589843:MTG589844 NDC589843:NDC589844 NMY589843:NMY589844 NWU589843:NWU589844 OGQ589843:OGQ589844 OQM589843:OQM589844 PAI589843:PAI589844 PKE589843:PKE589844 PUA589843:PUA589844 QDW589843:QDW589844 QNS589843:QNS589844 QXO589843:QXO589844 RHK589843:RHK589844 RRG589843:RRG589844 SBC589843:SBC589844 SKY589843:SKY589844 SUU589843:SUU589844 TEQ589843:TEQ589844 TOM589843:TOM589844 TYI589843:TYI589844 UIE589843:UIE589844 USA589843:USA589844 VBW589843:VBW589844 VLS589843:VLS589844 VVO589843:VVO589844 WFK589843:WFK589844 WPG589843:WPG589844 WZC589843:WZC589844 V655379:V655380 MQ655379:MQ655380 WM655379:WM655380 AGI655379:AGI655380 AQE655379:AQE655380 BAA655379:BAA655380 BJW655379:BJW655380 BTS655379:BTS655380 CDO655379:CDO655380 CNK655379:CNK655380 CXG655379:CXG655380 DHC655379:DHC655380 DQY655379:DQY655380 EAU655379:EAU655380 EKQ655379:EKQ655380 EUM655379:EUM655380 FEI655379:FEI655380 FOE655379:FOE655380 FYA655379:FYA655380 GHW655379:GHW655380 GRS655379:GRS655380 HBO655379:HBO655380 HLK655379:HLK655380 HVG655379:HVG655380 IFC655379:IFC655380 IOY655379:IOY655380 IYU655379:IYU655380 JIQ655379:JIQ655380 JSM655379:JSM655380 KCI655379:KCI655380 KME655379:KME655380 KWA655379:KWA655380 LFW655379:LFW655380 LPS655379:LPS655380 LZO655379:LZO655380 MJK655379:MJK655380 MTG655379:MTG655380 NDC655379:NDC655380 NMY655379:NMY655380 NWU655379:NWU655380 OGQ655379:OGQ655380 OQM655379:OQM655380 PAI655379:PAI655380 PKE655379:PKE655380 PUA655379:PUA655380 QDW655379:QDW655380 QNS655379:QNS655380 QXO655379:QXO655380 RHK655379:RHK655380 RRG655379:RRG655380 SBC655379:SBC655380 SKY655379:SKY655380 SUU655379:SUU655380 TEQ655379:TEQ655380 TOM655379:TOM655380 TYI655379:TYI655380 UIE655379:UIE655380 USA655379:USA655380 VBW655379:VBW655380 VLS655379:VLS655380 VVO655379:VVO655380 WFK655379:WFK655380 WPG655379:WPG655380 WZC655379:WZC655380 V720915:V720916 MQ720915:MQ720916 WM720915:WM720916 AGI720915:AGI720916 AQE720915:AQE720916 BAA720915:BAA720916 BJW720915:BJW720916 BTS720915:BTS720916 CDO720915:CDO720916 CNK720915:CNK720916 CXG720915:CXG720916 DHC720915:DHC720916 DQY720915:DQY720916 EAU720915:EAU720916 EKQ720915:EKQ720916 EUM720915:EUM720916 FEI720915:FEI720916 FOE720915:FOE720916 FYA720915:FYA720916 GHW720915:GHW720916 GRS720915:GRS720916 HBO720915:HBO720916 HLK720915:HLK720916 HVG720915:HVG720916 IFC720915:IFC720916 IOY720915:IOY720916 IYU720915:IYU720916 JIQ720915:JIQ720916 JSM720915:JSM720916 KCI720915:KCI720916 KME720915:KME720916 KWA720915:KWA720916 LFW720915:LFW720916 LPS720915:LPS720916 LZO720915:LZO720916 MJK720915:MJK720916 MTG720915:MTG720916 NDC720915:NDC720916 NMY720915:NMY720916 NWU720915:NWU720916 OGQ720915:OGQ720916 OQM720915:OQM720916 PAI720915:PAI720916 PKE720915:PKE720916 PUA720915:PUA720916 QDW720915:QDW720916 QNS720915:QNS720916 QXO720915:QXO720916 RHK720915:RHK720916 RRG720915:RRG720916 SBC720915:SBC720916 SKY720915:SKY720916 SUU720915:SUU720916 TEQ720915:TEQ720916 TOM720915:TOM720916 TYI720915:TYI720916 UIE720915:UIE720916 USA720915:USA720916 VBW720915:VBW720916 VLS720915:VLS720916 VVO720915:VVO720916 WFK720915:WFK720916 WPG720915:WPG720916 WZC720915:WZC720916 V786451:V786452 MQ786451:MQ786452 WM786451:WM786452 AGI786451:AGI786452 AQE786451:AQE786452 BAA786451:BAA786452 BJW786451:BJW786452 BTS786451:BTS786452 CDO786451:CDO786452 CNK786451:CNK786452 CXG786451:CXG786452 DHC786451:DHC786452 DQY786451:DQY786452 EAU786451:EAU786452 EKQ786451:EKQ786452 EUM786451:EUM786452 FEI786451:FEI786452 FOE786451:FOE786452 FYA786451:FYA786452 GHW786451:GHW786452 GRS786451:GRS786452 HBO786451:HBO786452 HLK786451:HLK786452 HVG786451:HVG786452 IFC786451:IFC786452 IOY786451:IOY786452 IYU786451:IYU786452 JIQ786451:JIQ786452 JSM786451:JSM786452 KCI786451:KCI786452 KME786451:KME786452 KWA786451:KWA786452 LFW786451:LFW786452 LPS786451:LPS786452 LZO786451:LZO786452 MJK786451:MJK786452 MTG786451:MTG786452 NDC786451:NDC786452 NMY786451:NMY786452 NWU786451:NWU786452 OGQ786451:OGQ786452 OQM786451:OQM786452 PAI786451:PAI786452 PKE786451:PKE786452 PUA786451:PUA786452 QDW786451:QDW786452 QNS786451:QNS786452 QXO786451:QXO786452 RHK786451:RHK786452 RRG786451:RRG786452 SBC786451:SBC786452 SKY786451:SKY786452 SUU786451:SUU786452 TEQ786451:TEQ786452 TOM786451:TOM786452 TYI786451:TYI786452 UIE786451:UIE786452 USA786451:USA786452 VBW786451:VBW786452 VLS786451:VLS786452 VVO786451:VVO786452 WFK786451:WFK786452 WPG786451:WPG786452 WZC786451:WZC786452 V851987:V851988 MQ851987:MQ851988 WM851987:WM851988 AGI851987:AGI851988 AQE851987:AQE851988 BAA851987:BAA851988 BJW851987:BJW851988 BTS851987:BTS851988 CDO851987:CDO851988 CNK851987:CNK851988 CXG851987:CXG851988 DHC851987:DHC851988 DQY851987:DQY851988 EAU851987:EAU851988 EKQ851987:EKQ851988 EUM851987:EUM851988 FEI851987:FEI851988 FOE851987:FOE851988 FYA851987:FYA851988 GHW851987:GHW851988 GRS851987:GRS851988 HBO851987:HBO851988 HLK851987:HLK851988 HVG851987:HVG851988 IFC851987:IFC851988 IOY851987:IOY851988 IYU851987:IYU851988 JIQ851987:JIQ851988 JSM851987:JSM851988 KCI851987:KCI851988 KME851987:KME851988 KWA851987:KWA851988 LFW851987:LFW851988 LPS851987:LPS851988 LZO851987:LZO851988 MJK851987:MJK851988 MTG851987:MTG851988 NDC851987:NDC851988 NMY851987:NMY851988 NWU851987:NWU851988 OGQ851987:OGQ851988 OQM851987:OQM851988 PAI851987:PAI851988 PKE851987:PKE851988 PUA851987:PUA851988 QDW851987:QDW851988 QNS851987:QNS851988 QXO851987:QXO851988 RHK851987:RHK851988 RRG851987:RRG851988 SBC851987:SBC851988 SKY851987:SKY851988 SUU851987:SUU851988 TEQ851987:TEQ851988 TOM851987:TOM851988 TYI851987:TYI851988 UIE851987:UIE851988 USA851987:USA851988 VBW851987:VBW851988 VLS851987:VLS851988 VVO851987:VVO851988 WFK851987:WFK851988 WPG851987:WPG851988 WZC851987:WZC851988 V917523:V917524 MQ917523:MQ917524 WM917523:WM917524 AGI917523:AGI917524 AQE917523:AQE917524 BAA917523:BAA917524 BJW917523:BJW917524 BTS917523:BTS917524 CDO917523:CDO917524 CNK917523:CNK917524 CXG917523:CXG917524 DHC917523:DHC917524 DQY917523:DQY917524 EAU917523:EAU917524 EKQ917523:EKQ917524 EUM917523:EUM917524 FEI917523:FEI917524 FOE917523:FOE917524 FYA917523:FYA917524 GHW917523:GHW917524 GRS917523:GRS917524 HBO917523:HBO917524 HLK917523:HLK917524 HVG917523:HVG917524 IFC917523:IFC917524 IOY917523:IOY917524 IYU917523:IYU917524 JIQ917523:JIQ917524 JSM917523:JSM917524 KCI917523:KCI917524 KME917523:KME917524 KWA917523:KWA917524 LFW917523:LFW917524 LPS917523:LPS917524 LZO917523:LZO917524 MJK917523:MJK917524 MTG917523:MTG917524 NDC917523:NDC917524 NMY917523:NMY917524 NWU917523:NWU917524 OGQ917523:OGQ917524 OQM917523:OQM917524 PAI917523:PAI917524 PKE917523:PKE917524 PUA917523:PUA917524 QDW917523:QDW917524 QNS917523:QNS917524 QXO917523:QXO917524 RHK917523:RHK917524 RRG917523:RRG917524 SBC917523:SBC917524 SKY917523:SKY917524 SUU917523:SUU917524 TEQ917523:TEQ917524 TOM917523:TOM917524 TYI917523:TYI917524 UIE917523:UIE917524 USA917523:USA917524 VBW917523:VBW917524 VLS917523:VLS917524 VVO917523:VVO917524 WFK917523:WFK917524 WPG917523:WPG917524 WZC917523:WZC917524 V983059:V983060 MQ983059:MQ983060 WM983059:WM983060 AGI983059:AGI983060 AQE983059:AQE983060 BAA983059:BAA983060 BJW983059:BJW983060 BTS983059:BTS983060 CDO983059:CDO983060 CNK983059:CNK983060 CXG983059:CXG983060 DHC983059:DHC983060 DQY983059:DQY983060 EAU983059:EAU983060 EKQ983059:EKQ983060 EUM983059:EUM983060 FEI983059:FEI983060 FOE983059:FOE983060 FYA983059:FYA983060 GHW983059:GHW983060 GRS983059:GRS983060 HBO983059:HBO983060 HLK983059:HLK983060 HVG983059:HVG983060 IFC983059:IFC983060 IOY983059:IOY983060 IYU983059:IYU983060 JIQ983059:JIQ983060 JSM983059:JSM983060 KCI983059:KCI983060 KME983059:KME983060 KWA983059:KWA983060 LFW983059:LFW983060 LPS983059:LPS983060 LZO983059:LZO983060 MJK983059:MJK983060 MTG983059:MTG983060 NDC983059:NDC983060 NMY983059:NMY983060 NWU983059:NWU983060 OGQ983059:OGQ983060 OQM983059:OQM983060 PAI983059:PAI983060 PKE983059:PKE983060 PUA983059:PUA983060 QDW983059:QDW983060 QNS983059:QNS983060 QXO983059:QXO983060 RHK983059:RHK983060 RRG983059:RRG983060 SBC983059:SBC983060 SKY983059:SKY983060 SUU983059:SUU983060 TEQ983059:TEQ983060 TOM983059:TOM983060 TYI983059:TYI983060 UIE983059:UIE983060 USA983059:USA983060 VBW983059:VBW983060 VLS983059:VLS983060 VVO983059:VVO983060 WFK983059:WFK983060 WPG983059:WPG983060 MQ24 AH983059:AH983060 AH65555:AH65556 AH131091:AH131092 AH196627:AH196628 AH262163:AH262164 AH327699:AH327700 AH393235:AH393236 AH458771:AH458772 AH524307:AH524308 AH589843:AH589844 AH655379:AH655380 AH720915:AH720916 AH786451:AH786452 AH851987:AH851988 AH917523:AH917524 AH24 AT983059:AT983060 AT65555:AT65556 AT131091:AT131092 AT196627:AT196628 AT262163:AT262164 AT327699:AT327700 AT393235:AT393236 AT458771:AT458772 AT524307:AT524308 AT589843:AT589844 AT655379:AT655380 AT720915:AT720916 AT786451:AT786452 AT851987:AT851988 AT917523:AT917524 AT24 BF983059:BF983060 BF65555:BF65556 BF131091:BF131092 BF196627:BF196628 BF262163:BF262164 BF327699:BF327700 BF393235:BF393236 BF458771:BF458772 BF524307:BF524308 BF589843:BF589844 BF655379:BF655380 BF720915:BF720916 BF786451:BF786452 BF851987:BF851988 BF917523:BF917524 BF24 BR983059:BR983060 BR65555:BR65556 BR131091:BR131092 BR196627:BR196628 BR262163:BR262164 BR327699:BR327700 BR393235:BR393236 BR458771:BR458772 BR524307:BR524308 BR589843:BR589844 BR655379:BR655380 BR720915:BR720916 BR786451:BR786452 BR851987:BR851988 BR917523:BR917524 BR24 CD983059:CD983060 CD65555:CD65556 CD131091:CD131092 CD196627:CD196628 CD262163:CD262164 CD327699:CD327700 CD393235:CD393236 CD458771:CD458772 CD524307:CD524308 CD589843:CD589844 CD655379:CD655380 CD720915:CD720916 CD786451:CD786452 CD851987:CD851988 CD917523:CD917524 CD24 CP983059:CP983060 CP65555:CP65556 CP131091:CP131092 CP196627:CP196628 CP262163:CP262164 CP327699:CP327700 CP393235:CP393236 CP458771:CP458772 CP524307:CP524308 CP589843:CP589844 CP655379:CP655380 CP720915:CP720916 CP786451:CP786452 CP851987:CP851988 CP917523:CP917524 CP24 DB983059:DB983060 DB65555:DB65556 DB131091:DB131092 DB196627:DB196628 DB262163:DB262164 DB327699:DB327700 DB393235:DB393236 DB458771:DB458772 DB524307:DB524308 DB589843:DB589844 DB655379:DB655380 DB720915:DB720916 DB786451:DB786452 DB851987:DB851988 DB917523:DB917524 DB24"/>
    <dataValidation allowBlank="1" showInputMessage="1" showErrorMessage="1" prompt="Для выбора выполните двойной щелчок левой клавиши мыши по соответствующей ячейке." sqref="MU24 X65555:X65557 MS65555:MS65557 WO65555:WO65557 AGK65555:AGK65557 AQG65555:AQG65557 BAC65555:BAC65557 BJY65555:BJY65557 BTU65555:BTU65557 CDQ65555:CDQ65557 CNM65555:CNM65557 CXI65555:CXI65557 DHE65555:DHE65557 DRA65555:DRA65557 EAW65555:EAW65557 EKS65555:EKS65557 EUO65555:EUO65557 FEK65555:FEK65557 FOG65555:FOG65557 FYC65555:FYC65557 GHY65555:GHY65557 GRU65555:GRU65557 HBQ65555:HBQ65557 HLM65555:HLM65557 HVI65555:HVI65557 IFE65555:IFE65557 IPA65555:IPA65557 IYW65555:IYW65557 JIS65555:JIS65557 JSO65555:JSO65557 KCK65555:KCK65557 KMG65555:KMG65557 KWC65555:KWC65557 LFY65555:LFY65557 LPU65555:LPU65557 LZQ65555:LZQ65557 MJM65555:MJM65557 MTI65555:MTI65557 NDE65555:NDE65557 NNA65555:NNA65557 NWW65555:NWW65557 OGS65555:OGS65557 OQO65555:OQO65557 PAK65555:PAK65557 PKG65555:PKG65557 PUC65555:PUC65557 QDY65555:QDY65557 QNU65555:QNU65557 QXQ65555:QXQ65557 RHM65555:RHM65557 RRI65555:RRI65557 SBE65555:SBE65557 SLA65555:SLA65557 SUW65555:SUW65557 TES65555:TES65557 TOO65555:TOO65557 TYK65555:TYK65557 UIG65555:UIG65557 USC65555:USC65557 VBY65555:VBY65557 VLU65555:VLU65557 VVQ65555:VVQ65557 WFM65555:WFM65557 WPI65555:WPI65557 WZE65555:WZE65557 X131091:X131093 MS131091:MS131093 WO131091:WO131093 AGK131091:AGK131093 AQG131091:AQG131093 BAC131091:BAC131093 BJY131091:BJY131093 BTU131091:BTU131093 CDQ131091:CDQ131093 CNM131091:CNM131093 CXI131091:CXI131093 DHE131091:DHE131093 DRA131091:DRA131093 EAW131091:EAW131093 EKS131091:EKS131093 EUO131091:EUO131093 FEK131091:FEK131093 FOG131091:FOG131093 FYC131091:FYC131093 GHY131091:GHY131093 GRU131091:GRU131093 HBQ131091:HBQ131093 HLM131091:HLM131093 HVI131091:HVI131093 IFE131091:IFE131093 IPA131091:IPA131093 IYW131091:IYW131093 JIS131091:JIS131093 JSO131091:JSO131093 KCK131091:KCK131093 KMG131091:KMG131093 KWC131091:KWC131093 LFY131091:LFY131093 LPU131091:LPU131093 LZQ131091:LZQ131093 MJM131091:MJM131093 MTI131091:MTI131093 NDE131091:NDE131093 NNA131091:NNA131093 NWW131091:NWW131093 OGS131091:OGS131093 OQO131091:OQO131093 PAK131091:PAK131093 PKG131091:PKG131093 PUC131091:PUC131093 QDY131091:QDY131093 QNU131091:QNU131093 QXQ131091:QXQ131093 RHM131091:RHM131093 RRI131091:RRI131093 SBE131091:SBE131093 SLA131091:SLA131093 SUW131091:SUW131093 TES131091:TES131093 TOO131091:TOO131093 TYK131091:TYK131093 UIG131091:UIG131093 USC131091:USC131093 VBY131091:VBY131093 VLU131091:VLU131093 VVQ131091:VVQ131093 WFM131091:WFM131093 WPI131091:WPI131093 WZE131091:WZE131093 X196627:X196629 MS196627:MS196629 WO196627:WO196629 AGK196627:AGK196629 AQG196627:AQG196629 BAC196627:BAC196629 BJY196627:BJY196629 BTU196627:BTU196629 CDQ196627:CDQ196629 CNM196627:CNM196629 CXI196627:CXI196629 DHE196627:DHE196629 DRA196627:DRA196629 EAW196627:EAW196629 EKS196627:EKS196629 EUO196627:EUO196629 FEK196627:FEK196629 FOG196627:FOG196629 FYC196627:FYC196629 GHY196627:GHY196629 GRU196627:GRU196629 HBQ196627:HBQ196629 HLM196627:HLM196629 HVI196627:HVI196629 IFE196627:IFE196629 IPA196627:IPA196629 IYW196627:IYW196629 JIS196627:JIS196629 JSO196627:JSO196629 KCK196627:KCK196629 KMG196627:KMG196629 KWC196627:KWC196629 LFY196627:LFY196629 LPU196627:LPU196629 LZQ196627:LZQ196629 MJM196627:MJM196629 MTI196627:MTI196629 NDE196627:NDE196629 NNA196627:NNA196629 NWW196627:NWW196629 OGS196627:OGS196629 OQO196627:OQO196629 PAK196627:PAK196629 PKG196627:PKG196629 PUC196627:PUC196629 QDY196627:QDY196629 QNU196627:QNU196629 QXQ196627:QXQ196629 RHM196627:RHM196629 RRI196627:RRI196629 SBE196627:SBE196629 SLA196627:SLA196629 SUW196627:SUW196629 TES196627:TES196629 TOO196627:TOO196629 TYK196627:TYK196629 UIG196627:UIG196629 USC196627:USC196629 VBY196627:VBY196629 VLU196627:VLU196629 VVQ196627:VVQ196629 WFM196627:WFM196629 WPI196627:WPI196629 WZE196627:WZE196629 X262163:X262165 MS262163:MS262165 WO262163:WO262165 AGK262163:AGK262165 AQG262163:AQG262165 BAC262163:BAC262165 BJY262163:BJY262165 BTU262163:BTU262165 CDQ262163:CDQ262165 CNM262163:CNM262165 CXI262163:CXI262165 DHE262163:DHE262165 DRA262163:DRA262165 EAW262163:EAW262165 EKS262163:EKS262165 EUO262163:EUO262165 FEK262163:FEK262165 FOG262163:FOG262165 FYC262163:FYC262165 GHY262163:GHY262165 GRU262163:GRU262165 HBQ262163:HBQ262165 HLM262163:HLM262165 HVI262163:HVI262165 IFE262163:IFE262165 IPA262163:IPA262165 IYW262163:IYW262165 JIS262163:JIS262165 JSO262163:JSO262165 KCK262163:KCK262165 KMG262163:KMG262165 KWC262163:KWC262165 LFY262163:LFY262165 LPU262163:LPU262165 LZQ262163:LZQ262165 MJM262163:MJM262165 MTI262163:MTI262165 NDE262163:NDE262165 NNA262163:NNA262165 NWW262163:NWW262165 OGS262163:OGS262165 OQO262163:OQO262165 PAK262163:PAK262165 PKG262163:PKG262165 PUC262163:PUC262165 QDY262163:QDY262165 QNU262163:QNU262165 QXQ262163:QXQ262165 RHM262163:RHM262165 RRI262163:RRI262165 SBE262163:SBE262165 SLA262163:SLA262165 SUW262163:SUW262165 TES262163:TES262165 TOO262163:TOO262165 TYK262163:TYK262165 UIG262163:UIG262165 USC262163:USC262165 VBY262163:VBY262165 VLU262163:VLU262165 VVQ262163:VVQ262165 WFM262163:WFM262165 WPI262163:WPI262165 WZE262163:WZE262165 X327699:X327701 MS327699:MS327701 WO327699:WO327701 AGK327699:AGK327701 AQG327699:AQG327701 BAC327699:BAC327701 BJY327699:BJY327701 BTU327699:BTU327701 CDQ327699:CDQ327701 CNM327699:CNM327701 CXI327699:CXI327701 DHE327699:DHE327701 DRA327699:DRA327701 EAW327699:EAW327701 EKS327699:EKS327701 EUO327699:EUO327701 FEK327699:FEK327701 FOG327699:FOG327701 FYC327699:FYC327701 GHY327699:GHY327701 GRU327699:GRU327701 HBQ327699:HBQ327701 HLM327699:HLM327701 HVI327699:HVI327701 IFE327699:IFE327701 IPA327699:IPA327701 IYW327699:IYW327701 JIS327699:JIS327701 JSO327699:JSO327701 KCK327699:KCK327701 KMG327699:KMG327701 KWC327699:KWC327701 LFY327699:LFY327701 LPU327699:LPU327701 LZQ327699:LZQ327701 MJM327699:MJM327701 MTI327699:MTI327701 NDE327699:NDE327701 NNA327699:NNA327701 NWW327699:NWW327701 OGS327699:OGS327701 OQO327699:OQO327701 PAK327699:PAK327701 PKG327699:PKG327701 PUC327699:PUC327701 QDY327699:QDY327701 QNU327699:QNU327701 QXQ327699:QXQ327701 RHM327699:RHM327701 RRI327699:RRI327701 SBE327699:SBE327701 SLA327699:SLA327701 SUW327699:SUW327701 TES327699:TES327701 TOO327699:TOO327701 TYK327699:TYK327701 UIG327699:UIG327701 USC327699:USC327701 VBY327699:VBY327701 VLU327699:VLU327701 VVQ327699:VVQ327701 WFM327699:WFM327701 WPI327699:WPI327701 WZE327699:WZE327701 X393235:X393237 MS393235:MS393237 WO393235:WO393237 AGK393235:AGK393237 AQG393235:AQG393237 BAC393235:BAC393237 BJY393235:BJY393237 BTU393235:BTU393237 CDQ393235:CDQ393237 CNM393235:CNM393237 CXI393235:CXI393237 DHE393235:DHE393237 DRA393235:DRA393237 EAW393235:EAW393237 EKS393235:EKS393237 EUO393235:EUO393237 FEK393235:FEK393237 FOG393235:FOG393237 FYC393235:FYC393237 GHY393235:GHY393237 GRU393235:GRU393237 HBQ393235:HBQ393237 HLM393235:HLM393237 HVI393235:HVI393237 IFE393235:IFE393237 IPA393235:IPA393237 IYW393235:IYW393237 JIS393235:JIS393237 JSO393235:JSO393237 KCK393235:KCK393237 KMG393235:KMG393237 KWC393235:KWC393237 LFY393235:LFY393237 LPU393235:LPU393237 LZQ393235:LZQ393237 MJM393235:MJM393237 MTI393235:MTI393237 NDE393235:NDE393237 NNA393235:NNA393237 NWW393235:NWW393237 OGS393235:OGS393237 OQO393235:OQO393237 PAK393235:PAK393237 PKG393235:PKG393237 PUC393235:PUC393237 QDY393235:QDY393237 QNU393235:QNU393237 QXQ393235:QXQ393237 RHM393235:RHM393237 RRI393235:RRI393237 SBE393235:SBE393237 SLA393235:SLA393237 SUW393235:SUW393237 TES393235:TES393237 TOO393235:TOO393237 TYK393235:TYK393237 UIG393235:UIG393237 USC393235:USC393237 VBY393235:VBY393237 VLU393235:VLU393237 VVQ393235:VVQ393237 WFM393235:WFM393237 WPI393235:WPI393237 WZE393235:WZE393237 X458771:X458773 MS458771:MS458773 WO458771:WO458773 AGK458771:AGK458773 AQG458771:AQG458773 BAC458771:BAC458773 BJY458771:BJY458773 BTU458771:BTU458773 CDQ458771:CDQ458773 CNM458771:CNM458773 CXI458771:CXI458773 DHE458771:DHE458773 DRA458771:DRA458773 EAW458771:EAW458773 EKS458771:EKS458773 EUO458771:EUO458773 FEK458771:FEK458773 FOG458771:FOG458773 FYC458771:FYC458773 GHY458771:GHY458773 GRU458771:GRU458773 HBQ458771:HBQ458773 HLM458771:HLM458773 HVI458771:HVI458773 IFE458771:IFE458773 IPA458771:IPA458773 IYW458771:IYW458773 JIS458771:JIS458773 JSO458771:JSO458773 KCK458771:KCK458773 KMG458771:KMG458773 KWC458771:KWC458773 LFY458771:LFY458773 LPU458771:LPU458773 LZQ458771:LZQ458773 MJM458771:MJM458773 MTI458771:MTI458773 NDE458771:NDE458773 NNA458771:NNA458773 NWW458771:NWW458773 OGS458771:OGS458773 OQO458771:OQO458773 PAK458771:PAK458773 PKG458771:PKG458773 PUC458771:PUC458773 QDY458771:QDY458773 QNU458771:QNU458773 QXQ458771:QXQ458773 RHM458771:RHM458773 RRI458771:RRI458773 SBE458771:SBE458773 SLA458771:SLA458773 SUW458771:SUW458773 TES458771:TES458773 TOO458771:TOO458773 TYK458771:TYK458773 UIG458771:UIG458773 USC458771:USC458773 VBY458771:VBY458773 VLU458771:VLU458773 VVQ458771:VVQ458773 WFM458771:WFM458773 WPI458771:WPI458773 WZE458771:WZE458773 X524307:X524309 MS524307:MS524309 WO524307:WO524309 AGK524307:AGK524309 AQG524307:AQG524309 BAC524307:BAC524309 BJY524307:BJY524309 BTU524307:BTU524309 CDQ524307:CDQ524309 CNM524307:CNM524309 CXI524307:CXI524309 DHE524307:DHE524309 DRA524307:DRA524309 EAW524307:EAW524309 EKS524307:EKS524309 EUO524307:EUO524309 FEK524307:FEK524309 FOG524307:FOG524309 FYC524307:FYC524309 GHY524307:GHY524309 GRU524307:GRU524309 HBQ524307:HBQ524309 HLM524307:HLM524309 HVI524307:HVI524309 IFE524307:IFE524309 IPA524307:IPA524309 IYW524307:IYW524309 JIS524307:JIS524309 JSO524307:JSO524309 KCK524307:KCK524309 KMG524307:KMG524309 KWC524307:KWC524309 LFY524307:LFY524309 LPU524307:LPU524309 LZQ524307:LZQ524309 MJM524307:MJM524309 MTI524307:MTI524309 NDE524307:NDE524309 NNA524307:NNA524309 NWW524307:NWW524309 OGS524307:OGS524309 OQO524307:OQO524309 PAK524307:PAK524309 PKG524307:PKG524309 PUC524307:PUC524309 QDY524307:QDY524309 QNU524307:QNU524309 QXQ524307:QXQ524309 RHM524307:RHM524309 RRI524307:RRI524309 SBE524307:SBE524309 SLA524307:SLA524309 SUW524307:SUW524309 TES524307:TES524309 TOO524307:TOO524309 TYK524307:TYK524309 UIG524307:UIG524309 USC524307:USC524309 VBY524307:VBY524309 VLU524307:VLU524309 VVQ524307:VVQ524309 WFM524307:WFM524309 WPI524307:WPI524309 WZE524307:WZE524309 X589843:X589845 MS589843:MS589845 WO589843:WO589845 AGK589843:AGK589845 AQG589843:AQG589845 BAC589843:BAC589845 BJY589843:BJY589845 BTU589843:BTU589845 CDQ589843:CDQ589845 CNM589843:CNM589845 CXI589843:CXI589845 DHE589843:DHE589845 DRA589843:DRA589845 EAW589843:EAW589845 EKS589843:EKS589845 EUO589843:EUO589845 FEK589843:FEK589845 FOG589843:FOG589845 FYC589843:FYC589845 GHY589843:GHY589845 GRU589843:GRU589845 HBQ589843:HBQ589845 HLM589843:HLM589845 HVI589843:HVI589845 IFE589843:IFE589845 IPA589843:IPA589845 IYW589843:IYW589845 JIS589843:JIS589845 JSO589843:JSO589845 KCK589843:KCK589845 KMG589843:KMG589845 KWC589843:KWC589845 LFY589843:LFY589845 LPU589843:LPU589845 LZQ589843:LZQ589845 MJM589843:MJM589845 MTI589843:MTI589845 NDE589843:NDE589845 NNA589843:NNA589845 NWW589843:NWW589845 OGS589843:OGS589845 OQO589843:OQO589845 PAK589843:PAK589845 PKG589843:PKG589845 PUC589843:PUC589845 QDY589843:QDY589845 QNU589843:QNU589845 QXQ589843:QXQ589845 RHM589843:RHM589845 RRI589843:RRI589845 SBE589843:SBE589845 SLA589843:SLA589845 SUW589843:SUW589845 TES589843:TES589845 TOO589843:TOO589845 TYK589843:TYK589845 UIG589843:UIG589845 USC589843:USC589845 VBY589843:VBY589845 VLU589843:VLU589845 VVQ589843:VVQ589845 WFM589843:WFM589845 WPI589843:WPI589845 WZE589843:WZE589845 X655379:X655381 MS655379:MS655381 WO655379:WO655381 AGK655379:AGK655381 AQG655379:AQG655381 BAC655379:BAC655381 BJY655379:BJY655381 BTU655379:BTU655381 CDQ655379:CDQ655381 CNM655379:CNM655381 CXI655379:CXI655381 DHE655379:DHE655381 DRA655379:DRA655381 EAW655379:EAW655381 EKS655379:EKS655381 EUO655379:EUO655381 FEK655379:FEK655381 FOG655379:FOG655381 FYC655379:FYC655381 GHY655379:GHY655381 GRU655379:GRU655381 HBQ655379:HBQ655381 HLM655379:HLM655381 HVI655379:HVI655381 IFE655379:IFE655381 IPA655379:IPA655381 IYW655379:IYW655381 JIS655379:JIS655381 JSO655379:JSO655381 KCK655379:KCK655381 KMG655379:KMG655381 KWC655379:KWC655381 LFY655379:LFY655381 LPU655379:LPU655381 LZQ655379:LZQ655381 MJM655379:MJM655381 MTI655379:MTI655381 NDE655379:NDE655381 NNA655379:NNA655381 NWW655379:NWW655381 OGS655379:OGS655381 OQO655379:OQO655381 PAK655379:PAK655381 PKG655379:PKG655381 PUC655379:PUC655381 QDY655379:QDY655381 QNU655379:QNU655381 QXQ655379:QXQ655381 RHM655379:RHM655381 RRI655379:RRI655381 SBE655379:SBE655381 SLA655379:SLA655381 SUW655379:SUW655381 TES655379:TES655381 TOO655379:TOO655381 TYK655379:TYK655381 UIG655379:UIG655381 USC655379:USC655381 VBY655379:VBY655381 VLU655379:VLU655381 VVQ655379:VVQ655381 WFM655379:WFM655381 WPI655379:WPI655381 WZE655379:WZE655381 X720915:X720917 MS720915:MS720917 WO720915:WO720917 AGK720915:AGK720917 AQG720915:AQG720917 BAC720915:BAC720917 BJY720915:BJY720917 BTU720915:BTU720917 CDQ720915:CDQ720917 CNM720915:CNM720917 CXI720915:CXI720917 DHE720915:DHE720917 DRA720915:DRA720917 EAW720915:EAW720917 EKS720915:EKS720917 EUO720915:EUO720917 FEK720915:FEK720917 FOG720915:FOG720917 FYC720915:FYC720917 GHY720915:GHY720917 GRU720915:GRU720917 HBQ720915:HBQ720917 HLM720915:HLM720917 HVI720915:HVI720917 IFE720915:IFE720917 IPA720915:IPA720917 IYW720915:IYW720917 JIS720915:JIS720917 JSO720915:JSO720917 KCK720915:KCK720917 KMG720915:KMG720917 KWC720915:KWC720917 LFY720915:LFY720917 LPU720915:LPU720917 LZQ720915:LZQ720917 MJM720915:MJM720917 MTI720915:MTI720917 NDE720915:NDE720917 NNA720915:NNA720917 NWW720915:NWW720917 OGS720915:OGS720917 OQO720915:OQO720917 PAK720915:PAK720917 PKG720915:PKG720917 PUC720915:PUC720917 QDY720915:QDY720917 QNU720915:QNU720917 QXQ720915:QXQ720917 RHM720915:RHM720917 RRI720915:RRI720917 SBE720915:SBE720917 SLA720915:SLA720917 SUW720915:SUW720917 TES720915:TES720917 TOO720915:TOO720917 TYK720915:TYK720917 UIG720915:UIG720917 USC720915:USC720917 VBY720915:VBY720917 VLU720915:VLU720917 VVQ720915:VVQ720917 WFM720915:WFM720917 WPI720915:WPI720917 WZE720915:WZE720917 X786451:X786453 MS786451:MS786453 WO786451:WO786453 AGK786451:AGK786453 AQG786451:AQG786453 BAC786451:BAC786453 BJY786451:BJY786453 BTU786451:BTU786453 CDQ786451:CDQ786453 CNM786451:CNM786453 CXI786451:CXI786453 DHE786451:DHE786453 DRA786451:DRA786453 EAW786451:EAW786453 EKS786451:EKS786453 EUO786451:EUO786453 FEK786451:FEK786453 FOG786451:FOG786453 FYC786451:FYC786453 GHY786451:GHY786453 GRU786451:GRU786453 HBQ786451:HBQ786453 HLM786451:HLM786453 HVI786451:HVI786453 IFE786451:IFE786453 IPA786451:IPA786453 IYW786451:IYW786453 JIS786451:JIS786453 JSO786451:JSO786453 KCK786451:KCK786453 KMG786451:KMG786453 KWC786451:KWC786453 LFY786451:LFY786453 LPU786451:LPU786453 LZQ786451:LZQ786453 MJM786451:MJM786453 MTI786451:MTI786453 NDE786451:NDE786453 NNA786451:NNA786453 NWW786451:NWW786453 OGS786451:OGS786453 OQO786451:OQO786453 PAK786451:PAK786453 PKG786451:PKG786453 PUC786451:PUC786453 QDY786451:QDY786453 QNU786451:QNU786453 QXQ786451:QXQ786453 RHM786451:RHM786453 RRI786451:RRI786453 SBE786451:SBE786453 SLA786451:SLA786453 SUW786451:SUW786453 TES786451:TES786453 TOO786451:TOO786453 TYK786451:TYK786453 UIG786451:UIG786453 USC786451:USC786453 VBY786451:VBY786453 VLU786451:VLU786453 VVQ786451:VVQ786453 WFM786451:WFM786453 WPI786451:WPI786453 WZE786451:WZE786453 X851987:X851989 MS851987:MS851989 WO851987:WO851989 AGK851987:AGK851989 AQG851987:AQG851989 BAC851987:BAC851989 BJY851987:BJY851989 BTU851987:BTU851989 CDQ851987:CDQ851989 CNM851987:CNM851989 CXI851987:CXI851989 DHE851987:DHE851989 DRA851987:DRA851989 EAW851987:EAW851989 EKS851987:EKS851989 EUO851987:EUO851989 FEK851987:FEK851989 FOG851987:FOG851989 FYC851987:FYC851989 GHY851987:GHY851989 GRU851987:GRU851989 HBQ851987:HBQ851989 HLM851987:HLM851989 HVI851987:HVI851989 IFE851987:IFE851989 IPA851987:IPA851989 IYW851987:IYW851989 JIS851987:JIS851989 JSO851987:JSO851989 KCK851987:KCK851989 KMG851987:KMG851989 KWC851987:KWC851989 LFY851987:LFY851989 LPU851987:LPU851989 LZQ851987:LZQ851989 MJM851987:MJM851989 MTI851987:MTI851989 NDE851987:NDE851989 NNA851987:NNA851989 NWW851987:NWW851989 OGS851987:OGS851989 OQO851987:OQO851989 PAK851987:PAK851989 PKG851987:PKG851989 PUC851987:PUC851989 QDY851987:QDY851989 QNU851987:QNU851989 QXQ851987:QXQ851989 RHM851987:RHM851989 RRI851987:RRI851989 SBE851987:SBE851989 SLA851987:SLA851989 SUW851987:SUW851989 TES851987:TES851989 TOO851987:TOO851989 TYK851987:TYK851989 UIG851987:UIG851989 USC851987:USC851989 VBY851987:VBY851989 VLU851987:VLU851989 VVQ851987:VVQ851989 WFM851987:WFM851989 WPI851987:WPI851989 WZE851987:WZE851989 X917523:X917525 MS917523:MS917525 WO917523:WO917525 AGK917523:AGK917525 AQG917523:AQG917525 BAC917523:BAC917525 BJY917523:BJY917525 BTU917523:BTU917525 CDQ917523:CDQ917525 CNM917523:CNM917525 CXI917523:CXI917525 DHE917523:DHE917525 DRA917523:DRA917525 EAW917523:EAW917525 EKS917523:EKS917525 EUO917523:EUO917525 FEK917523:FEK917525 FOG917523:FOG917525 FYC917523:FYC917525 GHY917523:GHY917525 GRU917523:GRU917525 HBQ917523:HBQ917525 HLM917523:HLM917525 HVI917523:HVI917525 IFE917523:IFE917525 IPA917523:IPA917525 IYW917523:IYW917525 JIS917523:JIS917525 JSO917523:JSO917525 KCK917523:KCK917525 KMG917523:KMG917525 KWC917523:KWC917525 LFY917523:LFY917525 LPU917523:LPU917525 LZQ917523:LZQ917525 MJM917523:MJM917525 MTI917523:MTI917525 NDE917523:NDE917525 NNA917523:NNA917525 NWW917523:NWW917525 OGS917523:OGS917525 OQO917523:OQO917525 PAK917523:PAK917525 PKG917523:PKG917525 PUC917523:PUC917525 QDY917523:QDY917525 QNU917523:QNU917525 QXQ917523:QXQ917525 RHM917523:RHM917525 RRI917523:RRI917525 SBE917523:SBE917525 SLA917523:SLA917525 SUW917523:SUW917525 TES917523:TES917525 TOO917523:TOO917525 TYK917523:TYK917525 UIG917523:UIG917525 USC917523:USC917525 VBY917523:VBY917525 VLU917523:VLU917525 VVQ917523:VVQ917525 WFM917523:WFM917525 WPI917523:WPI917525 WZE917523:WZE917525 X983059:X983061 MS983059:MS983061 WO983059:WO983061 AGK983059:AGK983061 AQG983059:AQG983061 BAC983059:BAC983061 BJY983059:BJY983061 BTU983059:BTU983061 CDQ983059:CDQ983061 CNM983059:CNM983061 CXI983059:CXI983061 DHE983059:DHE983061 DRA983059:DRA983061 EAW983059:EAW983061 EKS983059:EKS983061 EUO983059:EUO983061 FEK983059:FEK983061 FOG983059:FOG983061 FYC983059:FYC983061 GHY983059:GHY983061 GRU983059:GRU983061 HBQ983059:HBQ983061 HLM983059:HLM983061 HVI983059:HVI983061 IFE983059:IFE983061 IPA983059:IPA983061 IYW983059:IYW983061 JIS983059:JIS983061 JSO983059:JSO983061 KCK983059:KCK983061 KMG983059:KMG983061 KWC983059:KWC983061 LFY983059:LFY983061 LPU983059:LPU983061 LZQ983059:LZQ983061 MJM983059:MJM983061 MTI983059:MTI983061 NDE983059:NDE983061 NNA983059:NNA983061 NWW983059:NWW983061 OGS983059:OGS983061 OQO983059:OQO983061 PAK983059:PAK983061 PKG983059:PKG983061 PUC983059:PUC983061 QDY983059:QDY983061 QNU983059:QNU983061 QXQ983059:QXQ983061 RHM983059:RHM983061 RRI983059:RRI983061 SBE983059:SBE983061 SLA983059:SLA983061 SUW983059:SUW983061 TES983059:TES983061 TOO983059:TOO983061 TYK983059:TYK983061 UIG983059:UIG983061 USC983059:USC983061 VBY983059:VBY983061 VLU983059:VLU983061 VVQ983059:VVQ983061 WFM983059:WFM983061 WPI983059:WPI983061 WZE983059:WZE983061 WQ24 AGM24 AQI24 BAE24 BKA24 BTW24 CDS24 CNO24 CXK24 DHG24 DRC24 EAY24 EKU24 EUQ24 FEM24 FOI24 FYE24 GIA24 GRW24 HBS24 HLO24 HVK24 IFG24 IPC24 IYY24 JIU24 JSQ24 KCM24 KMI24 KWE24 LGA24 LPW24 LZS24 MJO24 MTK24 NDG24 NNC24 NWY24 OGU24 OQQ24 PAM24 PKI24 PUE24 QEA24 QNW24 QXS24 RHO24 RRK24 SBG24 SLC24 SUY24 TEU24 TOQ24 TYM24 UII24 USE24 VCA24 VLW24 VVS24 WFO24 WPK24 WZG24 WZG983059:WZG983060 Z196627:Z196628 MU65555:MU65556 WQ65555:WQ65556 AGM65555:AGM65556 AQI65555:AQI65556 BAE65555:BAE65556 BKA65555:BKA65556 BTW65555:BTW65556 CDS65555:CDS65556 CNO65555:CNO65556 CXK65555:CXK65556 DHG65555:DHG65556 DRC65555:DRC65556 EAY65555:EAY65556 EKU65555:EKU65556 EUQ65555:EUQ65556 FEM65555:FEM65556 FOI65555:FOI65556 FYE65555:FYE65556 GIA65555:GIA65556 GRW65555:GRW65556 HBS65555:HBS65556 HLO65555:HLO65556 HVK65555:HVK65556 IFG65555:IFG65556 IPC65555:IPC65556 IYY65555:IYY65556 JIU65555:JIU65556 JSQ65555:JSQ65556 KCM65555:KCM65556 KMI65555:KMI65556 KWE65555:KWE65556 LGA65555:LGA65556 LPW65555:LPW65556 LZS65555:LZS65556 MJO65555:MJO65556 MTK65555:MTK65556 NDG65555:NDG65556 NNC65555:NNC65556 NWY65555:NWY65556 OGU65555:OGU65556 OQQ65555:OQQ65556 PAM65555:PAM65556 PKI65555:PKI65556 PUE65555:PUE65556 QEA65555:QEA65556 QNW65555:QNW65556 QXS65555:QXS65556 RHO65555:RHO65556 RRK65555:RRK65556 SBG65555:SBG65556 SLC65555:SLC65556 SUY65555:SUY65556 TEU65555:TEU65556 TOQ65555:TOQ65556 TYM65555:TYM65556 UII65555:UII65556 USE65555:USE65556 VCA65555:VCA65556 VLW65555:VLW65556 VVS65555:VVS65556 WFO65555:WFO65556 WPK65555:WPK65556 WZG65555:WZG65556 Z262163:Z262164 MU131091:MU131092 WQ131091:WQ131092 AGM131091:AGM131092 AQI131091:AQI131092 BAE131091:BAE131092 BKA131091:BKA131092 BTW131091:BTW131092 CDS131091:CDS131092 CNO131091:CNO131092 CXK131091:CXK131092 DHG131091:DHG131092 DRC131091:DRC131092 EAY131091:EAY131092 EKU131091:EKU131092 EUQ131091:EUQ131092 FEM131091:FEM131092 FOI131091:FOI131092 FYE131091:FYE131092 GIA131091:GIA131092 GRW131091:GRW131092 HBS131091:HBS131092 HLO131091:HLO131092 HVK131091:HVK131092 IFG131091:IFG131092 IPC131091:IPC131092 IYY131091:IYY131092 JIU131091:JIU131092 JSQ131091:JSQ131092 KCM131091:KCM131092 KMI131091:KMI131092 KWE131091:KWE131092 LGA131091:LGA131092 LPW131091:LPW131092 LZS131091:LZS131092 MJO131091:MJO131092 MTK131091:MTK131092 NDG131091:NDG131092 NNC131091:NNC131092 NWY131091:NWY131092 OGU131091:OGU131092 OQQ131091:OQQ131092 PAM131091:PAM131092 PKI131091:PKI131092 PUE131091:PUE131092 QEA131091:QEA131092 QNW131091:QNW131092 QXS131091:QXS131092 RHO131091:RHO131092 RRK131091:RRK131092 SBG131091:SBG131092 SLC131091:SLC131092 SUY131091:SUY131092 TEU131091:TEU131092 TOQ131091:TOQ131092 TYM131091:TYM131092 UII131091:UII131092 USE131091:USE131092 VCA131091:VCA131092 VLW131091:VLW131092 VVS131091:VVS131092 WFO131091:WFO131092 WPK131091:WPK131092 WZG131091:WZG131092 Z327699:Z327700 MU196627:MU196628 WQ196627:WQ196628 AGM196627:AGM196628 AQI196627:AQI196628 BAE196627:BAE196628 BKA196627:BKA196628 BTW196627:BTW196628 CDS196627:CDS196628 CNO196627:CNO196628 CXK196627:CXK196628 DHG196627:DHG196628 DRC196627:DRC196628 EAY196627:EAY196628 EKU196627:EKU196628 EUQ196627:EUQ196628 FEM196627:FEM196628 FOI196627:FOI196628 FYE196627:FYE196628 GIA196627:GIA196628 GRW196627:GRW196628 HBS196627:HBS196628 HLO196627:HLO196628 HVK196627:HVK196628 IFG196627:IFG196628 IPC196627:IPC196628 IYY196627:IYY196628 JIU196627:JIU196628 JSQ196627:JSQ196628 KCM196627:KCM196628 KMI196627:KMI196628 KWE196627:KWE196628 LGA196627:LGA196628 LPW196627:LPW196628 LZS196627:LZS196628 MJO196627:MJO196628 MTK196627:MTK196628 NDG196627:NDG196628 NNC196627:NNC196628 NWY196627:NWY196628 OGU196627:OGU196628 OQQ196627:OQQ196628 PAM196627:PAM196628 PKI196627:PKI196628 PUE196627:PUE196628 QEA196627:QEA196628 QNW196627:QNW196628 QXS196627:QXS196628 RHO196627:RHO196628 RRK196627:RRK196628 SBG196627:SBG196628 SLC196627:SLC196628 SUY196627:SUY196628 TEU196627:TEU196628 TOQ196627:TOQ196628 TYM196627:TYM196628 UII196627:UII196628 USE196627:USE196628 VCA196627:VCA196628 VLW196627:VLW196628 VVS196627:VVS196628 WFO196627:WFO196628 WPK196627:WPK196628 WZG196627:WZG196628 Z393235:Z393236 MU262163:MU262164 WQ262163:WQ262164 AGM262163:AGM262164 AQI262163:AQI262164 BAE262163:BAE262164 BKA262163:BKA262164 BTW262163:BTW262164 CDS262163:CDS262164 CNO262163:CNO262164 CXK262163:CXK262164 DHG262163:DHG262164 DRC262163:DRC262164 EAY262163:EAY262164 EKU262163:EKU262164 EUQ262163:EUQ262164 FEM262163:FEM262164 FOI262163:FOI262164 FYE262163:FYE262164 GIA262163:GIA262164 GRW262163:GRW262164 HBS262163:HBS262164 HLO262163:HLO262164 HVK262163:HVK262164 IFG262163:IFG262164 IPC262163:IPC262164 IYY262163:IYY262164 JIU262163:JIU262164 JSQ262163:JSQ262164 KCM262163:KCM262164 KMI262163:KMI262164 KWE262163:KWE262164 LGA262163:LGA262164 LPW262163:LPW262164 LZS262163:LZS262164 MJO262163:MJO262164 MTK262163:MTK262164 NDG262163:NDG262164 NNC262163:NNC262164 NWY262163:NWY262164 OGU262163:OGU262164 OQQ262163:OQQ262164 PAM262163:PAM262164 PKI262163:PKI262164 PUE262163:PUE262164 QEA262163:QEA262164 QNW262163:QNW262164 QXS262163:QXS262164 RHO262163:RHO262164 RRK262163:RRK262164 SBG262163:SBG262164 SLC262163:SLC262164 SUY262163:SUY262164 TEU262163:TEU262164 TOQ262163:TOQ262164 TYM262163:TYM262164 UII262163:UII262164 USE262163:USE262164 VCA262163:VCA262164 VLW262163:VLW262164 VVS262163:VVS262164 WFO262163:WFO262164 WPK262163:WPK262164 WZG262163:WZG262164 Z458771:Z458772 MU327699:MU327700 WQ327699:WQ327700 AGM327699:AGM327700 AQI327699:AQI327700 BAE327699:BAE327700 BKA327699:BKA327700 BTW327699:BTW327700 CDS327699:CDS327700 CNO327699:CNO327700 CXK327699:CXK327700 DHG327699:DHG327700 DRC327699:DRC327700 EAY327699:EAY327700 EKU327699:EKU327700 EUQ327699:EUQ327700 FEM327699:FEM327700 FOI327699:FOI327700 FYE327699:FYE327700 GIA327699:GIA327700 GRW327699:GRW327700 HBS327699:HBS327700 HLO327699:HLO327700 HVK327699:HVK327700 IFG327699:IFG327700 IPC327699:IPC327700 IYY327699:IYY327700 JIU327699:JIU327700 JSQ327699:JSQ327700 KCM327699:KCM327700 KMI327699:KMI327700 KWE327699:KWE327700 LGA327699:LGA327700 LPW327699:LPW327700 LZS327699:LZS327700 MJO327699:MJO327700 MTK327699:MTK327700 NDG327699:NDG327700 NNC327699:NNC327700 NWY327699:NWY327700 OGU327699:OGU327700 OQQ327699:OQQ327700 PAM327699:PAM327700 PKI327699:PKI327700 PUE327699:PUE327700 QEA327699:QEA327700 QNW327699:QNW327700 QXS327699:QXS327700 RHO327699:RHO327700 RRK327699:RRK327700 SBG327699:SBG327700 SLC327699:SLC327700 SUY327699:SUY327700 TEU327699:TEU327700 TOQ327699:TOQ327700 TYM327699:TYM327700 UII327699:UII327700 USE327699:USE327700 VCA327699:VCA327700 VLW327699:VLW327700 VVS327699:VVS327700 WFO327699:WFO327700 WPK327699:WPK327700 WZG327699:WZG327700 Z524307:Z524308 MU393235:MU393236 WQ393235:WQ393236 AGM393235:AGM393236 AQI393235:AQI393236 BAE393235:BAE393236 BKA393235:BKA393236 BTW393235:BTW393236 CDS393235:CDS393236 CNO393235:CNO393236 CXK393235:CXK393236 DHG393235:DHG393236 DRC393235:DRC393236 EAY393235:EAY393236 EKU393235:EKU393236 EUQ393235:EUQ393236 FEM393235:FEM393236 FOI393235:FOI393236 FYE393235:FYE393236 GIA393235:GIA393236 GRW393235:GRW393236 HBS393235:HBS393236 HLO393235:HLO393236 HVK393235:HVK393236 IFG393235:IFG393236 IPC393235:IPC393236 IYY393235:IYY393236 JIU393235:JIU393236 JSQ393235:JSQ393236 KCM393235:KCM393236 KMI393235:KMI393236 KWE393235:KWE393236 LGA393235:LGA393236 LPW393235:LPW393236 LZS393235:LZS393236 MJO393235:MJO393236 MTK393235:MTK393236 NDG393235:NDG393236 NNC393235:NNC393236 NWY393235:NWY393236 OGU393235:OGU393236 OQQ393235:OQQ393236 PAM393235:PAM393236 PKI393235:PKI393236 PUE393235:PUE393236 QEA393235:QEA393236 QNW393235:QNW393236 QXS393235:QXS393236 RHO393235:RHO393236 RRK393235:RRK393236 SBG393235:SBG393236 SLC393235:SLC393236 SUY393235:SUY393236 TEU393235:TEU393236 TOQ393235:TOQ393236 TYM393235:TYM393236 UII393235:UII393236 USE393235:USE393236 VCA393235:VCA393236 VLW393235:VLW393236 VVS393235:VVS393236 WFO393235:WFO393236 WPK393235:WPK393236 WZG393235:WZG393236 Z589843:Z589844 MU458771:MU458772 WQ458771:WQ458772 AGM458771:AGM458772 AQI458771:AQI458772 BAE458771:BAE458772 BKA458771:BKA458772 BTW458771:BTW458772 CDS458771:CDS458772 CNO458771:CNO458772 CXK458771:CXK458772 DHG458771:DHG458772 DRC458771:DRC458772 EAY458771:EAY458772 EKU458771:EKU458772 EUQ458771:EUQ458772 FEM458771:FEM458772 FOI458771:FOI458772 FYE458771:FYE458772 GIA458771:GIA458772 GRW458771:GRW458772 HBS458771:HBS458772 HLO458771:HLO458772 HVK458771:HVK458772 IFG458771:IFG458772 IPC458771:IPC458772 IYY458771:IYY458772 JIU458771:JIU458772 JSQ458771:JSQ458772 KCM458771:KCM458772 KMI458771:KMI458772 KWE458771:KWE458772 LGA458771:LGA458772 LPW458771:LPW458772 LZS458771:LZS458772 MJO458771:MJO458772 MTK458771:MTK458772 NDG458771:NDG458772 NNC458771:NNC458772 NWY458771:NWY458772 OGU458771:OGU458772 OQQ458771:OQQ458772 PAM458771:PAM458772 PKI458771:PKI458772 PUE458771:PUE458772 QEA458771:QEA458772 QNW458771:QNW458772 QXS458771:QXS458772 RHO458771:RHO458772 RRK458771:RRK458772 SBG458771:SBG458772 SLC458771:SLC458772 SUY458771:SUY458772 TEU458771:TEU458772 TOQ458771:TOQ458772 TYM458771:TYM458772 UII458771:UII458772 USE458771:USE458772 VCA458771:VCA458772 VLW458771:VLW458772 VVS458771:VVS458772 WFO458771:WFO458772 WPK458771:WPK458772 WZG458771:WZG458772 Z655379:Z655380 MU524307:MU524308 WQ524307:WQ524308 AGM524307:AGM524308 AQI524307:AQI524308 BAE524307:BAE524308 BKA524307:BKA524308 BTW524307:BTW524308 CDS524307:CDS524308 CNO524307:CNO524308 CXK524307:CXK524308 DHG524307:DHG524308 DRC524307:DRC524308 EAY524307:EAY524308 EKU524307:EKU524308 EUQ524307:EUQ524308 FEM524307:FEM524308 FOI524307:FOI524308 FYE524307:FYE524308 GIA524307:GIA524308 GRW524307:GRW524308 HBS524307:HBS524308 HLO524307:HLO524308 HVK524307:HVK524308 IFG524307:IFG524308 IPC524307:IPC524308 IYY524307:IYY524308 JIU524307:JIU524308 JSQ524307:JSQ524308 KCM524307:KCM524308 KMI524307:KMI524308 KWE524307:KWE524308 LGA524307:LGA524308 LPW524307:LPW524308 LZS524307:LZS524308 MJO524307:MJO524308 MTK524307:MTK524308 NDG524307:NDG524308 NNC524307:NNC524308 NWY524307:NWY524308 OGU524307:OGU524308 OQQ524307:OQQ524308 PAM524307:PAM524308 PKI524307:PKI524308 PUE524307:PUE524308 QEA524307:QEA524308 QNW524307:QNW524308 QXS524307:QXS524308 RHO524307:RHO524308 RRK524307:RRK524308 SBG524307:SBG524308 SLC524307:SLC524308 SUY524307:SUY524308 TEU524307:TEU524308 TOQ524307:TOQ524308 TYM524307:TYM524308 UII524307:UII524308 USE524307:USE524308 VCA524307:VCA524308 VLW524307:VLW524308 VVS524307:VVS524308 WFO524307:WFO524308 WPK524307:WPK524308 WZG524307:WZG524308 Z720915:Z720916 MU589843:MU589844 WQ589843:WQ589844 AGM589843:AGM589844 AQI589843:AQI589844 BAE589843:BAE589844 BKA589843:BKA589844 BTW589843:BTW589844 CDS589843:CDS589844 CNO589843:CNO589844 CXK589843:CXK589844 DHG589843:DHG589844 DRC589843:DRC589844 EAY589843:EAY589844 EKU589843:EKU589844 EUQ589843:EUQ589844 FEM589843:FEM589844 FOI589843:FOI589844 FYE589843:FYE589844 GIA589843:GIA589844 GRW589843:GRW589844 HBS589843:HBS589844 HLO589843:HLO589844 HVK589843:HVK589844 IFG589843:IFG589844 IPC589843:IPC589844 IYY589843:IYY589844 JIU589843:JIU589844 JSQ589843:JSQ589844 KCM589843:KCM589844 KMI589843:KMI589844 KWE589843:KWE589844 LGA589843:LGA589844 LPW589843:LPW589844 LZS589843:LZS589844 MJO589843:MJO589844 MTK589843:MTK589844 NDG589843:NDG589844 NNC589843:NNC589844 NWY589843:NWY589844 OGU589843:OGU589844 OQQ589843:OQQ589844 PAM589843:PAM589844 PKI589843:PKI589844 PUE589843:PUE589844 QEA589843:QEA589844 QNW589843:QNW589844 QXS589843:QXS589844 RHO589843:RHO589844 RRK589843:RRK589844 SBG589843:SBG589844 SLC589843:SLC589844 SUY589843:SUY589844 TEU589843:TEU589844 TOQ589843:TOQ589844 TYM589843:TYM589844 UII589843:UII589844 USE589843:USE589844 VCA589843:VCA589844 VLW589843:VLW589844 VVS589843:VVS589844 WFO589843:WFO589844 WPK589843:WPK589844 WZG589843:WZG589844 Z786451:Z786452 MU655379:MU655380 WQ655379:WQ655380 AGM655379:AGM655380 AQI655379:AQI655380 BAE655379:BAE655380 BKA655379:BKA655380 BTW655379:BTW655380 CDS655379:CDS655380 CNO655379:CNO655380 CXK655379:CXK655380 DHG655379:DHG655380 DRC655379:DRC655380 EAY655379:EAY655380 EKU655379:EKU655380 EUQ655379:EUQ655380 FEM655379:FEM655380 FOI655379:FOI655380 FYE655379:FYE655380 GIA655379:GIA655380 GRW655379:GRW655380 HBS655379:HBS655380 HLO655379:HLO655380 HVK655379:HVK655380 IFG655379:IFG655380 IPC655379:IPC655380 IYY655379:IYY655380 JIU655379:JIU655380 JSQ655379:JSQ655380 KCM655379:KCM655380 KMI655379:KMI655380 KWE655379:KWE655380 LGA655379:LGA655380 LPW655379:LPW655380 LZS655379:LZS655380 MJO655379:MJO655380 MTK655379:MTK655380 NDG655379:NDG655380 NNC655379:NNC655380 NWY655379:NWY655380 OGU655379:OGU655380 OQQ655379:OQQ655380 PAM655379:PAM655380 PKI655379:PKI655380 PUE655379:PUE655380 QEA655379:QEA655380 QNW655379:QNW655380 QXS655379:QXS655380 RHO655379:RHO655380 RRK655379:RRK655380 SBG655379:SBG655380 SLC655379:SLC655380 SUY655379:SUY655380 TEU655379:TEU655380 TOQ655379:TOQ655380 TYM655379:TYM655380 UII655379:UII655380 USE655379:USE655380 VCA655379:VCA655380 VLW655379:VLW655380 VVS655379:VVS655380 WFO655379:WFO655380 WPK655379:WPK655380 WZG655379:WZG655380 Z851987:Z851988 MU720915:MU720916 WQ720915:WQ720916 AGM720915:AGM720916 AQI720915:AQI720916 BAE720915:BAE720916 BKA720915:BKA720916 BTW720915:BTW720916 CDS720915:CDS720916 CNO720915:CNO720916 CXK720915:CXK720916 DHG720915:DHG720916 DRC720915:DRC720916 EAY720915:EAY720916 EKU720915:EKU720916 EUQ720915:EUQ720916 FEM720915:FEM720916 FOI720915:FOI720916 FYE720915:FYE720916 GIA720915:GIA720916 GRW720915:GRW720916 HBS720915:HBS720916 HLO720915:HLO720916 HVK720915:HVK720916 IFG720915:IFG720916 IPC720915:IPC720916 IYY720915:IYY720916 JIU720915:JIU720916 JSQ720915:JSQ720916 KCM720915:KCM720916 KMI720915:KMI720916 KWE720915:KWE720916 LGA720915:LGA720916 LPW720915:LPW720916 LZS720915:LZS720916 MJO720915:MJO720916 MTK720915:MTK720916 NDG720915:NDG720916 NNC720915:NNC720916 NWY720915:NWY720916 OGU720915:OGU720916 OQQ720915:OQQ720916 PAM720915:PAM720916 PKI720915:PKI720916 PUE720915:PUE720916 QEA720915:QEA720916 QNW720915:QNW720916 QXS720915:QXS720916 RHO720915:RHO720916 RRK720915:RRK720916 SBG720915:SBG720916 SLC720915:SLC720916 SUY720915:SUY720916 TEU720915:TEU720916 TOQ720915:TOQ720916 TYM720915:TYM720916 UII720915:UII720916 USE720915:USE720916 VCA720915:VCA720916 VLW720915:VLW720916 VVS720915:VVS720916 WFO720915:WFO720916 WPK720915:WPK720916 WZG720915:WZG720916 Z917523:Z917524 MU786451:MU786452 WQ786451:WQ786452 AGM786451:AGM786452 AQI786451:AQI786452 BAE786451:BAE786452 BKA786451:BKA786452 BTW786451:BTW786452 CDS786451:CDS786452 CNO786451:CNO786452 CXK786451:CXK786452 DHG786451:DHG786452 DRC786451:DRC786452 EAY786451:EAY786452 EKU786451:EKU786452 EUQ786451:EUQ786452 FEM786451:FEM786452 FOI786451:FOI786452 FYE786451:FYE786452 GIA786451:GIA786452 GRW786451:GRW786452 HBS786451:HBS786452 HLO786451:HLO786452 HVK786451:HVK786452 IFG786451:IFG786452 IPC786451:IPC786452 IYY786451:IYY786452 JIU786451:JIU786452 JSQ786451:JSQ786452 KCM786451:KCM786452 KMI786451:KMI786452 KWE786451:KWE786452 LGA786451:LGA786452 LPW786451:LPW786452 LZS786451:LZS786452 MJO786451:MJO786452 MTK786451:MTK786452 NDG786451:NDG786452 NNC786451:NNC786452 NWY786451:NWY786452 OGU786451:OGU786452 OQQ786451:OQQ786452 PAM786451:PAM786452 PKI786451:PKI786452 PUE786451:PUE786452 QEA786451:QEA786452 QNW786451:QNW786452 QXS786451:QXS786452 RHO786451:RHO786452 RRK786451:RRK786452 SBG786451:SBG786452 SLC786451:SLC786452 SUY786451:SUY786452 TEU786451:TEU786452 TOQ786451:TOQ786452 TYM786451:TYM786452 UII786451:UII786452 USE786451:USE786452 VCA786451:VCA786452 VLW786451:VLW786452 VVS786451:VVS786452 WFO786451:WFO786452 WPK786451:WPK786452 WZG786451:WZG786452 Z983059:Z983060 MU851987:MU851988 WQ851987:WQ851988 AGM851987:AGM851988 AQI851987:AQI851988 BAE851987:BAE851988 BKA851987:BKA851988 BTW851987:BTW851988 CDS851987:CDS851988 CNO851987:CNO851988 CXK851987:CXK851988 DHG851987:DHG851988 DRC851987:DRC851988 EAY851987:EAY851988 EKU851987:EKU851988 EUQ851987:EUQ851988 FEM851987:FEM851988 FOI851987:FOI851988 FYE851987:FYE851988 GIA851987:GIA851988 GRW851987:GRW851988 HBS851987:HBS851988 HLO851987:HLO851988 HVK851987:HVK851988 IFG851987:IFG851988 IPC851987:IPC851988 IYY851987:IYY851988 JIU851987:JIU851988 JSQ851987:JSQ851988 KCM851987:KCM851988 KMI851987:KMI851988 KWE851987:KWE851988 LGA851987:LGA851988 LPW851987:LPW851988 LZS851987:LZS851988 MJO851987:MJO851988 MTK851987:MTK851988 NDG851987:NDG851988 NNC851987:NNC851988 NWY851987:NWY851988 OGU851987:OGU851988 OQQ851987:OQQ851988 PAM851987:PAM851988 PKI851987:PKI851988 PUE851987:PUE851988 QEA851987:QEA851988 QNW851987:QNW851988 QXS851987:QXS851988 RHO851987:RHO851988 RRK851987:RRK851988 SBG851987:SBG851988 SLC851987:SLC851988 SUY851987:SUY851988 TEU851987:TEU851988 TOQ851987:TOQ851988 TYM851987:TYM851988 UII851987:UII851988 USE851987:USE851988 VCA851987:VCA851988 VLW851987:VLW851988 VVS851987:VVS851988 WFO851987:WFO851988 WPK851987:WPK851988 WZG851987:WZG851988 Z24 MU917523:MU917524 WQ917523:WQ917524 AGM917523:AGM917524 AQI917523:AQI917524 BAE917523:BAE917524 BKA917523:BKA917524 BTW917523:BTW917524 CDS917523:CDS917524 CNO917523:CNO917524 CXK917523:CXK917524 DHG917523:DHG917524 DRC917523:DRC917524 EAY917523:EAY917524 EKU917523:EKU917524 EUQ917523:EUQ917524 FEM917523:FEM917524 FOI917523:FOI917524 FYE917523:FYE917524 GIA917523:GIA917524 GRW917523:GRW917524 HBS917523:HBS917524 HLO917523:HLO917524 HVK917523:HVK917524 IFG917523:IFG917524 IPC917523:IPC917524 IYY917523:IYY917524 JIU917523:JIU917524 JSQ917523:JSQ917524 KCM917523:KCM917524 KMI917523:KMI917524 KWE917523:KWE917524 LGA917523:LGA917524 LPW917523:LPW917524 LZS917523:LZS917524 MJO917523:MJO917524 MTK917523:MTK917524 NDG917523:NDG917524 NNC917523:NNC917524 NWY917523:NWY917524 OGU917523:OGU917524 OQQ917523:OQQ917524 PAM917523:PAM917524 PKI917523:PKI917524 PUE917523:PUE917524 QEA917523:QEA917524 QNW917523:QNW917524 QXS917523:QXS917524 RHO917523:RHO917524 RRK917523:RRK917524 SBG917523:SBG917524 SLC917523:SLC917524 SUY917523:SUY917524 TEU917523:TEU917524 TOQ917523:TOQ917524 TYM917523:TYM917524 UII917523:UII917524 USE917523:USE917524 VCA917523:VCA917524 VLW917523:VLW917524 VVS917523:VVS917524 WFO917523:WFO917524 WPK917523:WPK917524 WZG917523:WZG917524 Z65555:Z65556 MU983059:MU983060 WQ983059:WQ983060 AGM983059:AGM983060 AQI983059:AQI983060 BAE983059:BAE983060 BKA983059:BKA983060 BTW983059:BTW983060 CDS983059:CDS983060 CNO983059:CNO983060 CXK983059:CXK983060 DHG983059:DHG983060 DRC983059:DRC983060 EAY983059:EAY983060 EKU983059:EKU983060 EUQ983059:EUQ983060 FEM983059:FEM983060 FOI983059:FOI983060 FYE983059:FYE983060 GIA983059:GIA983060 GRW983059:GRW983060 HBS983059:HBS983060 HLO983059:HLO983060 HVK983059:HVK983060 IFG983059:IFG983060 IPC983059:IPC983060 IYY983059:IYY983060 JIU983059:JIU983060 JSQ983059:JSQ983060 KCM983059:KCM983060 KMI983059:KMI983060 KWE983059:KWE983060 LGA983059:LGA983060 LPW983059:LPW983060 LZS983059:LZS983060 MJO983059:MJO983060 MTK983059:MTK983060 NDG983059:NDG983060 NNC983059:NNC983060 NWY983059:NWY983060 OGU983059:OGU983060 OQQ983059:OQQ983060 PAM983059:PAM983060 PKI983059:PKI983060 PUE983059:PUE983060 QEA983059:QEA983060 QNW983059:QNW983060 QXS983059:QXS983060 RHO983059:RHO983060 RRK983059:RRK983060 SBG983059:SBG983060 SLC983059:SLC983060 SUY983059:SUY983060 TEU983059:TEU983060 TOQ983059:TOQ983060 TYM983059:TYM983060 UII983059:UII983060 USE983059:USE983060 VCA983059:VCA983060 VLW983059:VLW983060 VVS983059:VVS983060 WFO983059:WFO983060 WPK983059:WPK983060 WZE24:WZE25 WPI24:WPI25 WFM24:WFM25 VVQ24:VVQ25 VLU24:VLU25 VBY24:VBY25 USC24:USC25 UIG24:UIG25 TYK24:TYK25 TOO24:TOO25 TES24:TES25 SUW24:SUW25 SLA24:SLA25 SBE24:SBE25 RRI24:RRI25 RHM24:RHM25 QXQ24:QXQ25 QNU24:QNU25 QDY24:QDY25 PUC24:PUC25 PKG24:PKG25 PAK24:PAK25 OQO24:OQO25 OGS24:OGS25 NWW24:NWW25 NNA24:NNA25 NDE24:NDE25 MTI24:MTI25 MJM24:MJM25 LZQ24:LZQ25 LPU24:LPU25 LFY24:LFY25 KWC24:KWC25 KMG24:KMG25 KCK24:KCK25 JSO24:JSO25 JIS24:JIS25 IYW24:IYW25 IPA24:IPA25 IFE24:IFE25 HVI24:HVI25 HLM24:HLM25 HBQ24:HBQ25 GRU24:GRU25 GHY24:GHY25 FYC24:FYC25 FOG24:FOG25 FEK24:FEK25 EUO24:EUO25 EKS24:EKS25 EAW24:EAW25 DRA24:DRA25 DHE24:DHE25 CXI24:CXI25 CNM24:CNM25 CDQ24:CDQ25 BTU24:BTU25 BJY24:BJY25 BAC24:BAC25 AQG24:AQG25 AGK24:AGK25 WO24:WO25 MS24:MS25 X24:X25 Z131091:Z131092 AJ65555:AJ65557 AJ131091:AJ131093 AJ196627:AJ196629 AJ262163:AJ262165 AJ327699:AJ327701 AJ393235:AJ393237 AJ458771:AJ458773 AJ524307:AJ524309 AJ589843:AJ589845 AJ655379:AJ655381 AJ720915:AJ720917 AJ786451:AJ786453 AJ851987:AJ851989 AJ917523:AJ917525 AJ983059:AJ983061 AL262163:AL262164 AL327699:AL327700 AL393235:AL393236 AL458771:AL458772 AL524307:AL524308 AL589843:AL589844 AL655379:AL655380 AL720915:AL720916 AL786451:AL786452 AL851987:AL851988 AL917523:AL917524 AL983059:AL983060 AL131091:AL131092 AL65555:AL65556 AL24 AJ24:AJ25 AL196627:AL196628 AV65555:AV65557 AV131091:AV131093 AV196627:AV196629 AV262163:AV262165 AV327699:AV327701 AV393235:AV393237 AV458771:AV458773 AV524307:AV524309 AV589843:AV589845 AV655379:AV655381 AV720915:AV720917 AV786451:AV786453 AV851987:AV851989 AV917523:AV917525 AV983059:AV983061 AX262163:AX262164 AX327699:AX327700 AX393235:AX393236 AX458771:AX458772 AX524307:AX524308 AX589843:AX589844 AX655379:AX655380 AX720915:AX720916 AX786451:AX786452 AX851987:AX851988 AX917523:AX917524 AX983059:AX983060 AX131091:AX131092 AX65555:AX65556 AX24 AV24:AV25 AX196627:AX196628 BH65555:BH65557 BH131091:BH131093 BH196627:BH196629 BH262163:BH262165 BH327699:BH327701 BH393235:BH393237 BH458771:BH458773 BH524307:BH524309 BH589843:BH589845 BH655379:BH655381 BH720915:BH720917 BH786451:BH786453 BH851987:BH851989 BH917523:BH917525 BH983059:BH983061 BJ262163:BJ262164 BJ327699:BJ327700 BJ393235:BJ393236 BJ458771:BJ458772 BJ524307:BJ524308 BJ589843:BJ589844 BJ655379:BJ655380 BJ720915:BJ720916 BJ786451:BJ786452 BJ851987:BJ851988 BJ917523:BJ917524 BJ983059:BJ983060 BJ131091:BJ131092 BJ65555:BJ65556 BJ24 BH24:BH25 BJ196627:BJ196628 BT65555:BT65557 BT131091:BT131093 BT196627:BT196629 BT262163:BT262165 BT327699:BT327701 BT393235:BT393237 BT458771:BT458773 BT524307:BT524309 BT589843:BT589845 BT655379:BT655381 BT720915:BT720917 BT786451:BT786453 BT851987:BT851989 BT917523:BT917525 BT983059:BT983061 BV262163:BV262164 BV327699:BV327700 BV393235:BV393236 BV458771:BV458772 BV524307:BV524308 BV589843:BV589844 BV655379:BV655380 BV720915:BV720916 BV786451:BV786452 BV851987:BV851988 BV917523:BV917524 BV983059:BV983060 BV131091:BV131092 BV65555:BV65556 BV24 BT24:BT25 BV196627:BV196628 CF65555:CF65557 CF131091:CF131093 CF196627:CF196629 CF262163:CF262165 CF327699:CF327701 CF393235:CF393237 CF458771:CF458773 CF524307:CF524309 CF589843:CF589845 CF655379:CF655381 CF720915:CF720917 CF786451:CF786453 CF851987:CF851989 CF917523:CF917525 CF983059:CF983061 CH262163:CH262164 CH327699:CH327700 CH393235:CH393236 CH458771:CH458772 CH524307:CH524308 CH589843:CH589844 CH655379:CH655380 CH720915:CH720916 CH786451:CH786452 CH851987:CH851988 CH917523:CH917524 CH983059:CH983060 CH131091:CH131092 CH65555:CH65556 CH24 CF24:CF25 CH196627:CH196628 CR65555:CR65557 CR131091:CR131093 CR196627:CR196629 CR262163:CR262165 CR327699:CR327701 CR393235:CR393237 CR458771:CR458773 CR524307:CR524309 CR589843:CR589845 CR655379:CR655381 CR720915:CR720917 CR786451:CR786453 CR851987:CR851989 CR917523:CR917525 CR983059:CR983061 CT262163:CT262164 CT327699:CT327700 CT393235:CT393236 CT458771:CT458772 CT524307:CT524308 CT589843:CT589844 CT655379:CT655380 CT720915:CT720916 CT786451:CT786452 CT851987:CT851988 CT917523:CT917524 CT983059:CT983060 CT131091:CT131092 CT65555:CT65556 CT24 CR24:CR25 CT196627:CT196628 DD65555:DD65557 DD131091:DD131093 DD196627:DD196629 DD262163:DD262165 DD327699:DD327701 DD393235:DD393237 DD458771:DD458773 DD524307:DD524309 DD589843:DD589845 DD655379:DD655381 DD720915:DD720917 DD786451:DD786453 DD851987:DD851989 DD917523:DD917525 DD983059:DD983061 DF196627:DF196628 DF262163:DF262164 DF327699:DF327700 DF393235:DF393236 DF458771:DF458772 DF524307:DF524308 DF589843:DF589844 DF655379:DF655380 DF720915:DF720916 DF786451:DF786452 DF851987:DF851988 DF917523:DF917524 DF983059:DF983060 DF131091:DF131092 DF65555:DF65556 DF24 DD24:DD25"/>
    <dataValidation type="textLength" operator="lessThanOrEqual" allowBlank="1" showInputMessage="1" showErrorMessage="1" errorTitle="Ошибка" error="Допускается ввод не более 900 символов!" prompt="Укажите поставщика" sqref="WYT983060 M65556 MH65556 WD65556 AFZ65556 APV65556 AZR65556 BJN65556 BTJ65556 CDF65556 CNB65556 CWX65556 DGT65556 DQP65556 EAL65556 EKH65556 EUD65556 FDZ65556 FNV65556 FXR65556 GHN65556 GRJ65556 HBF65556 HLB65556 HUX65556 IET65556 IOP65556 IYL65556 JIH65556 JSD65556 KBZ65556 KLV65556 KVR65556 LFN65556 LPJ65556 LZF65556 MJB65556 MSX65556 NCT65556 NMP65556 NWL65556 OGH65556 OQD65556 OZZ65556 PJV65556 PTR65556 QDN65556 QNJ65556 QXF65556 RHB65556 RQX65556 SAT65556 SKP65556 SUL65556 TEH65556 TOD65556 TXZ65556 UHV65556 URR65556 VBN65556 VLJ65556 VVF65556 WFB65556 WOX65556 WYT65556 M131092 MH131092 WD131092 AFZ131092 APV131092 AZR131092 BJN131092 BTJ131092 CDF131092 CNB131092 CWX131092 DGT131092 DQP131092 EAL131092 EKH131092 EUD131092 FDZ131092 FNV131092 FXR131092 GHN131092 GRJ131092 HBF131092 HLB131092 HUX131092 IET131092 IOP131092 IYL131092 JIH131092 JSD131092 KBZ131092 KLV131092 KVR131092 LFN131092 LPJ131092 LZF131092 MJB131092 MSX131092 NCT131092 NMP131092 NWL131092 OGH131092 OQD131092 OZZ131092 PJV131092 PTR131092 QDN131092 QNJ131092 QXF131092 RHB131092 RQX131092 SAT131092 SKP131092 SUL131092 TEH131092 TOD131092 TXZ131092 UHV131092 URR131092 VBN131092 VLJ131092 VVF131092 WFB131092 WOX131092 WYT131092 M196628 MH196628 WD196628 AFZ196628 APV196628 AZR196628 BJN196628 BTJ196628 CDF196628 CNB196628 CWX196628 DGT196628 DQP196628 EAL196628 EKH196628 EUD196628 FDZ196628 FNV196628 FXR196628 GHN196628 GRJ196628 HBF196628 HLB196628 HUX196628 IET196628 IOP196628 IYL196628 JIH196628 JSD196628 KBZ196628 KLV196628 KVR196628 LFN196628 LPJ196628 LZF196628 MJB196628 MSX196628 NCT196628 NMP196628 NWL196628 OGH196628 OQD196628 OZZ196628 PJV196628 PTR196628 QDN196628 QNJ196628 QXF196628 RHB196628 RQX196628 SAT196628 SKP196628 SUL196628 TEH196628 TOD196628 TXZ196628 UHV196628 URR196628 VBN196628 VLJ196628 VVF196628 WFB196628 WOX196628 WYT196628 M262164 MH262164 WD262164 AFZ262164 APV262164 AZR262164 BJN262164 BTJ262164 CDF262164 CNB262164 CWX262164 DGT262164 DQP262164 EAL262164 EKH262164 EUD262164 FDZ262164 FNV262164 FXR262164 GHN262164 GRJ262164 HBF262164 HLB262164 HUX262164 IET262164 IOP262164 IYL262164 JIH262164 JSD262164 KBZ262164 KLV262164 KVR262164 LFN262164 LPJ262164 LZF262164 MJB262164 MSX262164 NCT262164 NMP262164 NWL262164 OGH262164 OQD262164 OZZ262164 PJV262164 PTR262164 QDN262164 QNJ262164 QXF262164 RHB262164 RQX262164 SAT262164 SKP262164 SUL262164 TEH262164 TOD262164 TXZ262164 UHV262164 URR262164 VBN262164 VLJ262164 VVF262164 WFB262164 WOX262164 WYT262164 M327700 MH327700 WD327700 AFZ327700 APV327700 AZR327700 BJN327700 BTJ327700 CDF327700 CNB327700 CWX327700 DGT327700 DQP327700 EAL327700 EKH327700 EUD327700 FDZ327700 FNV327700 FXR327700 GHN327700 GRJ327700 HBF327700 HLB327700 HUX327700 IET327700 IOP327700 IYL327700 JIH327700 JSD327700 KBZ327700 KLV327700 KVR327700 LFN327700 LPJ327700 LZF327700 MJB327700 MSX327700 NCT327700 NMP327700 NWL327700 OGH327700 OQD327700 OZZ327700 PJV327700 PTR327700 QDN327700 QNJ327700 QXF327700 RHB327700 RQX327700 SAT327700 SKP327700 SUL327700 TEH327700 TOD327700 TXZ327700 UHV327700 URR327700 VBN327700 VLJ327700 VVF327700 WFB327700 WOX327700 WYT327700 M393236 MH393236 WD393236 AFZ393236 APV393236 AZR393236 BJN393236 BTJ393236 CDF393236 CNB393236 CWX393236 DGT393236 DQP393236 EAL393236 EKH393236 EUD393236 FDZ393236 FNV393236 FXR393236 GHN393236 GRJ393236 HBF393236 HLB393236 HUX393236 IET393236 IOP393236 IYL393236 JIH393236 JSD393236 KBZ393236 KLV393236 KVR393236 LFN393236 LPJ393236 LZF393236 MJB393236 MSX393236 NCT393236 NMP393236 NWL393236 OGH393236 OQD393236 OZZ393236 PJV393236 PTR393236 QDN393236 QNJ393236 QXF393236 RHB393236 RQX393236 SAT393236 SKP393236 SUL393236 TEH393236 TOD393236 TXZ393236 UHV393236 URR393236 VBN393236 VLJ393236 VVF393236 WFB393236 WOX393236 WYT393236 M458772 MH458772 WD458772 AFZ458772 APV458772 AZR458772 BJN458772 BTJ458772 CDF458772 CNB458772 CWX458772 DGT458772 DQP458772 EAL458772 EKH458772 EUD458772 FDZ458772 FNV458772 FXR458772 GHN458772 GRJ458772 HBF458772 HLB458772 HUX458772 IET458772 IOP458772 IYL458772 JIH458772 JSD458772 KBZ458772 KLV458772 KVR458772 LFN458772 LPJ458772 LZF458772 MJB458772 MSX458772 NCT458772 NMP458772 NWL458772 OGH458772 OQD458772 OZZ458772 PJV458772 PTR458772 QDN458772 QNJ458772 QXF458772 RHB458772 RQX458772 SAT458772 SKP458772 SUL458772 TEH458772 TOD458772 TXZ458772 UHV458772 URR458772 VBN458772 VLJ458772 VVF458772 WFB458772 WOX458772 WYT458772 M524308 MH524308 WD524308 AFZ524308 APV524308 AZR524308 BJN524308 BTJ524308 CDF524308 CNB524308 CWX524308 DGT524308 DQP524308 EAL524308 EKH524308 EUD524308 FDZ524308 FNV524308 FXR524308 GHN524308 GRJ524308 HBF524308 HLB524308 HUX524308 IET524308 IOP524308 IYL524308 JIH524308 JSD524308 KBZ524308 KLV524308 KVR524308 LFN524308 LPJ524308 LZF524308 MJB524308 MSX524308 NCT524308 NMP524308 NWL524308 OGH524308 OQD524308 OZZ524308 PJV524308 PTR524308 QDN524308 QNJ524308 QXF524308 RHB524308 RQX524308 SAT524308 SKP524308 SUL524308 TEH524308 TOD524308 TXZ524308 UHV524308 URR524308 VBN524308 VLJ524308 VVF524308 WFB524308 WOX524308 WYT524308 M589844 MH589844 WD589844 AFZ589844 APV589844 AZR589844 BJN589844 BTJ589844 CDF589844 CNB589844 CWX589844 DGT589844 DQP589844 EAL589844 EKH589844 EUD589844 FDZ589844 FNV589844 FXR589844 GHN589844 GRJ589844 HBF589844 HLB589844 HUX589844 IET589844 IOP589844 IYL589844 JIH589844 JSD589844 KBZ589844 KLV589844 KVR589844 LFN589844 LPJ589844 LZF589844 MJB589844 MSX589844 NCT589844 NMP589844 NWL589844 OGH589844 OQD589844 OZZ589844 PJV589844 PTR589844 QDN589844 QNJ589844 QXF589844 RHB589844 RQX589844 SAT589844 SKP589844 SUL589844 TEH589844 TOD589844 TXZ589844 UHV589844 URR589844 VBN589844 VLJ589844 VVF589844 WFB589844 WOX589844 WYT589844 M655380 MH655380 WD655380 AFZ655380 APV655380 AZR655380 BJN655380 BTJ655380 CDF655380 CNB655380 CWX655380 DGT655380 DQP655380 EAL655380 EKH655380 EUD655380 FDZ655380 FNV655380 FXR655380 GHN655380 GRJ655380 HBF655380 HLB655380 HUX655380 IET655380 IOP655380 IYL655380 JIH655380 JSD655380 KBZ655380 KLV655380 KVR655380 LFN655380 LPJ655380 LZF655380 MJB655380 MSX655380 NCT655380 NMP655380 NWL655380 OGH655380 OQD655380 OZZ655380 PJV655380 PTR655380 QDN655380 QNJ655380 QXF655380 RHB655380 RQX655380 SAT655380 SKP655380 SUL655380 TEH655380 TOD655380 TXZ655380 UHV655380 URR655380 VBN655380 VLJ655380 VVF655380 WFB655380 WOX655380 WYT655380 M720916 MH720916 WD720916 AFZ720916 APV720916 AZR720916 BJN720916 BTJ720916 CDF720916 CNB720916 CWX720916 DGT720916 DQP720916 EAL720916 EKH720916 EUD720916 FDZ720916 FNV720916 FXR720916 GHN720916 GRJ720916 HBF720916 HLB720916 HUX720916 IET720916 IOP720916 IYL720916 JIH720916 JSD720916 KBZ720916 KLV720916 KVR720916 LFN720916 LPJ720916 LZF720916 MJB720916 MSX720916 NCT720916 NMP720916 NWL720916 OGH720916 OQD720916 OZZ720916 PJV720916 PTR720916 QDN720916 QNJ720916 QXF720916 RHB720916 RQX720916 SAT720916 SKP720916 SUL720916 TEH720916 TOD720916 TXZ720916 UHV720916 URR720916 VBN720916 VLJ720916 VVF720916 WFB720916 WOX720916 WYT720916 M786452 MH786452 WD786452 AFZ786452 APV786452 AZR786452 BJN786452 BTJ786452 CDF786452 CNB786452 CWX786452 DGT786452 DQP786452 EAL786452 EKH786452 EUD786452 FDZ786452 FNV786452 FXR786452 GHN786452 GRJ786452 HBF786452 HLB786452 HUX786452 IET786452 IOP786452 IYL786452 JIH786452 JSD786452 KBZ786452 KLV786452 KVR786452 LFN786452 LPJ786452 LZF786452 MJB786452 MSX786452 NCT786452 NMP786452 NWL786452 OGH786452 OQD786452 OZZ786452 PJV786452 PTR786452 QDN786452 QNJ786452 QXF786452 RHB786452 RQX786452 SAT786452 SKP786452 SUL786452 TEH786452 TOD786452 TXZ786452 UHV786452 URR786452 VBN786452 VLJ786452 VVF786452 WFB786452 WOX786452 WYT786452 M851988 MH851988 WD851988 AFZ851988 APV851988 AZR851988 BJN851988 BTJ851988 CDF851988 CNB851988 CWX851988 DGT851988 DQP851988 EAL851988 EKH851988 EUD851988 FDZ851988 FNV851988 FXR851988 GHN851988 GRJ851988 HBF851988 HLB851988 HUX851988 IET851988 IOP851988 IYL851988 JIH851988 JSD851988 KBZ851988 KLV851988 KVR851988 LFN851988 LPJ851988 LZF851988 MJB851988 MSX851988 NCT851988 NMP851988 NWL851988 OGH851988 OQD851988 OZZ851988 PJV851988 PTR851988 QDN851988 QNJ851988 QXF851988 RHB851988 RQX851988 SAT851988 SKP851988 SUL851988 TEH851988 TOD851988 TXZ851988 UHV851988 URR851988 VBN851988 VLJ851988 VVF851988 WFB851988 WOX851988 WYT851988 M917524 MH917524 WD917524 AFZ917524 APV917524 AZR917524 BJN917524 BTJ917524 CDF917524 CNB917524 CWX917524 DGT917524 DQP917524 EAL917524 EKH917524 EUD917524 FDZ917524 FNV917524 FXR917524 GHN917524 GRJ917524 HBF917524 HLB917524 HUX917524 IET917524 IOP917524 IYL917524 JIH917524 JSD917524 KBZ917524 KLV917524 KVR917524 LFN917524 LPJ917524 LZF917524 MJB917524 MSX917524 NCT917524 NMP917524 NWL917524 OGH917524 OQD917524 OZZ917524 PJV917524 PTR917524 QDN917524 QNJ917524 QXF917524 RHB917524 RQX917524 SAT917524 SKP917524 SUL917524 TEH917524 TOD917524 TXZ917524 UHV917524 URR917524 VBN917524 VLJ917524 VVF917524 WFB917524 WOX917524 WYT917524 M983060 MH983060 WD983060 AFZ983060 APV983060 AZR983060 BJN983060 BTJ983060 CDF983060 CNB983060 CWX983060 DGT983060 DQP983060 EAL983060 EKH983060 EUD983060 FDZ983060 FNV983060 FXR983060 GHN983060 GRJ983060 HBF983060 HLB983060 HUX983060 IET983060 IOP983060 IYL983060 JIH983060 JSD983060 KBZ983060 KLV983060 KVR983060 LFN983060 LPJ983060 LZF983060 MJB983060 MSX983060 NCT983060 NMP983060 NWL983060 OGH983060 OQD983060 OZZ983060 PJV983060 PTR983060 QDN983060 QNJ983060 QXF983060 RHB983060 RQX983060 SAT983060 SKP983060 SUL983060 TEH983060 TOD983060 TXZ983060 UHV983060 URR983060 VBN983060 VLJ983060 VVF983060 WFB983060 WOX983060">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 type="decimal" allowBlank="1" showErrorMessage="1" errorTitle="Ошибка" error="Допускается ввод только действительных чисел!" sqref="O24:P24 AA24:AB24 AM24:AN24 AY24:AZ24 BK24:BL24 BW24:BX24 CI24:CJ24 CU24:CV24">
      <formula1>-9.99999999999999E+23</formula1>
      <formula2>9.99999999999999E+23</formula2>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CG24:CG2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9" t="s">
        <v>490</v>
      </c>
      <c r="G2" s="1200"/>
      <c r="H2" s="1201"/>
      <c r="I2" s="434"/>
    </row>
    <row r="3" spans="1:20" ht="3" customHeight="1"/>
    <row r="4" spans="1:20" s="190" customFormat="1" ht="11.25">
      <c r="A4" s="214"/>
      <c r="B4" s="214"/>
      <c r="C4" s="214"/>
      <c r="D4" s="214"/>
      <c r="F4" s="1151" t="s">
        <v>453</v>
      </c>
      <c r="G4" s="1151"/>
      <c r="H4" s="1151"/>
      <c r="I4" s="1202" t="s">
        <v>454</v>
      </c>
      <c r="J4" s="214"/>
      <c r="K4" s="214"/>
      <c r="L4" s="214"/>
      <c r="M4" s="214"/>
      <c r="N4" s="214"/>
      <c r="O4" s="214"/>
      <c r="P4" s="214"/>
      <c r="Q4" s="214"/>
      <c r="R4" s="214"/>
      <c r="S4" s="214"/>
      <c r="T4" s="214"/>
    </row>
    <row r="5" spans="1:20" s="190" customFormat="1" ht="11.25" customHeight="1">
      <c r="A5" s="214"/>
      <c r="B5" s="214"/>
      <c r="C5" s="214"/>
      <c r="D5" s="214"/>
      <c r="F5" s="318" t="s">
        <v>91</v>
      </c>
      <c r="G5" s="335" t="s">
        <v>456</v>
      </c>
      <c r="H5" s="317" t="s">
        <v>441</v>
      </c>
      <c r="I5" s="1202"/>
      <c r="J5" s="214"/>
      <c r="K5" s="214"/>
      <c r="L5" s="214"/>
      <c r="M5" s="214"/>
      <c r="N5" s="214"/>
      <c r="O5" s="214"/>
      <c r="P5" s="214"/>
      <c r="Q5" s="214"/>
      <c r="R5" s="214"/>
      <c r="S5" s="214"/>
      <c r="T5" s="214"/>
    </row>
    <row r="6" spans="1:20" s="190" customFormat="1" ht="12" customHeight="1">
      <c r="A6" s="214"/>
      <c r="B6" s="214"/>
      <c r="C6" s="214"/>
      <c r="D6" s="214"/>
      <c r="F6" s="319" t="s">
        <v>92</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491</v>
      </c>
      <c r="H7" s="316" t="str">
        <f>IF(dateCh="","",dateCh)</f>
        <v>24.12.2020</v>
      </c>
      <c r="I7" s="196" t="s">
        <v>492</v>
      </c>
      <c r="J7" s="332"/>
      <c r="K7" s="214"/>
      <c r="L7" s="214"/>
      <c r="M7" s="214"/>
      <c r="N7" s="214"/>
      <c r="O7" s="214"/>
      <c r="P7" s="214"/>
      <c r="Q7" s="214"/>
      <c r="R7" s="214"/>
      <c r="S7" s="214"/>
      <c r="T7" s="214"/>
    </row>
    <row r="8" spans="1:20" s="190" customFormat="1" ht="45">
      <c r="A8" s="1203">
        <v>1</v>
      </c>
      <c r="B8" s="214"/>
      <c r="C8" s="214"/>
      <c r="D8" s="214"/>
      <c r="F8" s="333" t="str">
        <f>"2." &amp;mergeValue(A8)</f>
        <v>2.1</v>
      </c>
      <c r="G8" s="415" t="s">
        <v>493</v>
      </c>
      <c r="H8" s="316"/>
      <c r="I8" s="196" t="s">
        <v>589</v>
      </c>
      <c r="J8" s="332"/>
      <c r="K8" s="214"/>
      <c r="L8" s="214"/>
      <c r="M8" s="214"/>
      <c r="N8" s="214"/>
      <c r="O8" s="214"/>
      <c r="P8" s="214"/>
      <c r="Q8" s="214"/>
      <c r="R8" s="214"/>
      <c r="S8" s="214"/>
      <c r="T8" s="214"/>
    </row>
    <row r="9" spans="1:20" s="190" customFormat="1" ht="22.5">
      <c r="A9" s="1203"/>
      <c r="B9" s="214"/>
      <c r="C9" s="214"/>
      <c r="D9" s="214"/>
      <c r="F9" s="333" t="str">
        <f>"3." &amp;mergeValue(A9)</f>
        <v>3.1</v>
      </c>
      <c r="G9" s="415" t="s">
        <v>494</v>
      </c>
      <c r="H9" s="316"/>
      <c r="I9" s="196" t="s">
        <v>587</v>
      </c>
      <c r="J9" s="332"/>
      <c r="K9" s="214"/>
      <c r="L9" s="214"/>
      <c r="M9" s="214"/>
      <c r="N9" s="214"/>
      <c r="O9" s="214"/>
      <c r="P9" s="214"/>
      <c r="Q9" s="214"/>
      <c r="R9" s="214"/>
      <c r="S9" s="214"/>
      <c r="T9" s="214"/>
    </row>
    <row r="10" spans="1:20" s="190" customFormat="1" ht="22.5">
      <c r="A10" s="1203"/>
      <c r="B10" s="214"/>
      <c r="C10" s="214"/>
      <c r="D10" s="214"/>
      <c r="F10" s="333" t="str">
        <f>"4."&amp;mergeValue(A10)</f>
        <v>4.1</v>
      </c>
      <c r="G10" s="415" t="s">
        <v>495</v>
      </c>
      <c r="H10" s="317" t="s">
        <v>457</v>
      </c>
      <c r="I10" s="196"/>
      <c r="J10" s="332"/>
      <c r="K10" s="214"/>
      <c r="L10" s="214"/>
      <c r="M10" s="214"/>
      <c r="N10" s="214"/>
      <c r="O10" s="214"/>
      <c r="P10" s="214"/>
      <c r="Q10" s="214"/>
      <c r="R10" s="214"/>
      <c r="S10" s="214"/>
      <c r="T10" s="214"/>
    </row>
    <row r="11" spans="1:20" s="190" customFormat="1" ht="18.75">
      <c r="A11" s="1203"/>
      <c r="B11" s="1203">
        <v>1</v>
      </c>
      <c r="C11" s="342"/>
      <c r="D11" s="342"/>
      <c r="F11" s="333" t="str">
        <f>"4."&amp;mergeValue(A11) &amp;"."&amp;mergeValue(B11)</f>
        <v>4.1.1</v>
      </c>
      <c r="G11" s="323" t="s">
        <v>591</v>
      </c>
      <c r="H11" s="316" t="str">
        <f>IF(region_name="","",region_name)</f>
        <v>Ростовская область</v>
      </c>
      <c r="I11" s="196" t="s">
        <v>498</v>
      </c>
      <c r="J11" s="332"/>
      <c r="K11" s="214"/>
      <c r="L11" s="214"/>
      <c r="M11" s="214"/>
      <c r="N11" s="214"/>
      <c r="O11" s="214"/>
      <c r="P11" s="214"/>
      <c r="Q11" s="214"/>
      <c r="R11" s="214"/>
      <c r="S11" s="214"/>
      <c r="T11" s="214"/>
    </row>
    <row r="12" spans="1:20" s="190" customFormat="1" ht="22.5">
      <c r="A12" s="1203"/>
      <c r="B12" s="1203"/>
      <c r="C12" s="1203">
        <v>1</v>
      </c>
      <c r="D12" s="342"/>
      <c r="F12" s="333" t="str">
        <f>"4."&amp;mergeValue(A12) &amp;"."&amp;mergeValue(B12)&amp;"."&amp;mergeValue(C12)</f>
        <v>4.1.1.1</v>
      </c>
      <c r="G12" s="339" t="s">
        <v>496</v>
      </c>
      <c r="H12" s="316"/>
      <c r="I12" s="196" t="s">
        <v>499</v>
      </c>
      <c r="J12" s="332"/>
      <c r="K12" s="214"/>
      <c r="L12" s="214"/>
      <c r="M12" s="214"/>
      <c r="N12" s="214"/>
      <c r="O12" s="214"/>
      <c r="P12" s="214"/>
      <c r="Q12" s="214"/>
      <c r="R12" s="214"/>
      <c r="S12" s="214"/>
      <c r="T12" s="214"/>
    </row>
    <row r="13" spans="1:20" s="190" customFormat="1" ht="39" customHeight="1">
      <c r="A13" s="1203"/>
      <c r="B13" s="1203"/>
      <c r="C13" s="1203"/>
      <c r="D13" s="342">
        <v>1</v>
      </c>
      <c r="F13" s="333" t="str">
        <f>"4."&amp;mergeValue(A13) &amp;"."&amp;mergeValue(B13)&amp;"."&amp;mergeValue(C13)&amp;"."&amp;mergeValue(D13)</f>
        <v>4.1.1.1.1</v>
      </c>
      <c r="G13" s="418" t="s">
        <v>497</v>
      </c>
      <c r="H13" s="316"/>
      <c r="I13" s="1204" t="s">
        <v>590</v>
      </c>
      <c r="J13" s="332"/>
      <c r="K13" s="214"/>
      <c r="L13" s="214"/>
      <c r="M13" s="214"/>
      <c r="N13" s="214"/>
      <c r="O13" s="214"/>
      <c r="P13" s="214"/>
      <c r="Q13" s="214"/>
      <c r="R13" s="214"/>
      <c r="S13" s="214"/>
      <c r="T13" s="214"/>
    </row>
    <row r="14" spans="1:20" s="190" customFormat="1" ht="18.75">
      <c r="A14" s="1203"/>
      <c r="B14" s="1203"/>
      <c r="C14" s="1203"/>
      <c r="D14" s="342"/>
      <c r="F14" s="336"/>
      <c r="G14" s="150" t="s">
        <v>4</v>
      </c>
      <c r="H14" s="341"/>
      <c r="I14" s="1204"/>
      <c r="J14" s="332"/>
      <c r="K14" s="214"/>
      <c r="L14" s="214"/>
      <c r="M14" s="214"/>
      <c r="N14" s="214"/>
      <c r="O14" s="214"/>
      <c r="P14" s="214"/>
      <c r="Q14" s="214"/>
      <c r="R14" s="214"/>
      <c r="S14" s="214"/>
      <c r="T14" s="214"/>
    </row>
    <row r="15" spans="1:20" s="190" customFormat="1" ht="18.75">
      <c r="A15" s="1203"/>
      <c r="B15" s="1203"/>
      <c r="C15" s="342"/>
      <c r="D15" s="342"/>
      <c r="F15" s="336"/>
      <c r="G15" s="149" t="s">
        <v>402</v>
      </c>
      <c r="H15" s="337"/>
      <c r="I15" s="338"/>
      <c r="J15" s="332"/>
      <c r="K15" s="214"/>
      <c r="L15" s="214"/>
      <c r="M15" s="214"/>
      <c r="N15" s="214"/>
      <c r="O15" s="214"/>
      <c r="P15" s="214"/>
      <c r="Q15" s="214"/>
      <c r="R15" s="214"/>
      <c r="S15" s="214"/>
      <c r="T15" s="214"/>
    </row>
    <row r="16" spans="1:20" s="190" customFormat="1" ht="18.75">
      <c r="A16" s="1203"/>
      <c r="B16" s="214"/>
      <c r="C16" s="214"/>
      <c r="D16" s="214"/>
      <c r="F16" s="336"/>
      <c r="G16" s="155" t="s">
        <v>505</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504</v>
      </c>
      <c r="H17" s="337"/>
      <c r="I17" s="338"/>
      <c r="J17" s="332"/>
      <c r="K17" s="214"/>
      <c r="L17" s="214"/>
      <c r="M17" s="214"/>
      <c r="N17" s="214"/>
      <c r="O17" s="214"/>
      <c r="P17" s="214"/>
      <c r="Q17" s="214"/>
      <c r="R17" s="214"/>
      <c r="S17" s="214"/>
      <c r="T17" s="214"/>
    </row>
    <row r="18" spans="1:20" s="325" customFormat="1" ht="3" customHeight="1">
      <c r="A18" s="326"/>
      <c r="B18" s="326"/>
      <c r="C18" s="326"/>
      <c r="D18" s="326"/>
      <c r="F18" s="324"/>
      <c r="G18" s="416"/>
      <c r="H18" s="417"/>
      <c r="I18" s="226"/>
      <c r="J18" s="326"/>
      <c r="K18" s="326"/>
      <c r="L18" s="326"/>
      <c r="M18" s="326"/>
      <c r="N18" s="326"/>
      <c r="O18" s="326"/>
      <c r="P18" s="326"/>
      <c r="Q18" s="326"/>
      <c r="R18" s="326"/>
      <c r="S18" s="326"/>
      <c r="T18" s="326"/>
    </row>
    <row r="19" spans="1:20" s="325" customFormat="1" ht="15" customHeight="1">
      <c r="A19" s="326"/>
      <c r="B19" s="326"/>
      <c r="C19" s="326"/>
      <c r="D19" s="326"/>
      <c r="F19" s="324"/>
      <c r="G19" s="1198" t="s">
        <v>592</v>
      </c>
      <c r="H19" s="1198"/>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99" hidden="1" customWidth="1"/>
    <col min="7" max="8" width="7" style="505"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499"/>
    <col min="36" max="36" width="13.42578125" style="499" customWidth="1"/>
    <col min="37" max="37" width="10.5703125" style="499"/>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31" t="s">
        <v>672</v>
      </c>
      <c r="M5" s="1231"/>
      <c r="N5" s="1231"/>
      <c r="O5" s="1231"/>
      <c r="P5" s="1231"/>
      <c r="Q5" s="1231"/>
      <c r="R5" s="1231"/>
      <c r="S5" s="1231"/>
      <c r="T5" s="1231"/>
      <c r="U5" s="578"/>
      <c r="V5" s="578"/>
      <c r="W5" s="522"/>
      <c r="X5" s="522"/>
      <c r="Y5" s="584"/>
      <c r="Z5" s="584"/>
      <c r="AA5" s="584"/>
      <c r="AB5" s="584"/>
      <c r="AC5" s="584"/>
      <c r="AD5" s="584"/>
      <c r="AE5" s="496"/>
    </row>
    <row r="6" spans="1:37" ht="3" customHeight="1">
      <c r="J6" s="481"/>
      <c r="K6" s="481"/>
      <c r="L6" s="477"/>
      <c r="M6" s="477"/>
      <c r="N6" s="477"/>
      <c r="O6" s="480"/>
      <c r="P6" s="480"/>
      <c r="Q6" s="480"/>
      <c r="R6" s="480"/>
      <c r="S6" s="480"/>
      <c r="T6" s="480"/>
      <c r="U6" s="477"/>
    </row>
    <row r="7" spans="1:37" s="522" customFormat="1" ht="22.5">
      <c r="A7" s="584"/>
      <c r="B7" s="584"/>
      <c r="C7" s="584"/>
      <c r="D7" s="584"/>
      <c r="E7" s="584"/>
      <c r="F7" s="584"/>
      <c r="G7" s="590"/>
      <c r="H7" s="590"/>
      <c r="I7" s="530"/>
      <c r="J7" s="528"/>
      <c r="K7" s="528"/>
      <c r="L7" s="523"/>
      <c r="M7" s="671" t="s">
        <v>501</v>
      </c>
      <c r="N7" s="1208" t="str">
        <f>IF(NameOrPr_ch="",IF(NameOrPr="","",NameOrPr),NameOrPr_ch)</f>
        <v>Региональная служба по тарифам Ростовской области</v>
      </c>
      <c r="O7" s="1208"/>
      <c r="P7" s="1208"/>
      <c r="Q7" s="1208"/>
      <c r="R7" s="1208"/>
      <c r="S7" s="1208"/>
      <c r="T7" s="1208"/>
      <c r="U7" s="668"/>
      <c r="AH7" s="584"/>
      <c r="AI7" s="584"/>
      <c r="AJ7" s="584"/>
      <c r="AK7" s="584"/>
    </row>
    <row r="8" spans="1:37" s="491" customFormat="1" ht="18.75">
      <c r="A8" s="504"/>
      <c r="B8" s="504"/>
      <c r="C8" s="504"/>
      <c r="D8" s="504"/>
      <c r="E8" s="504"/>
      <c r="F8" s="504"/>
      <c r="G8" s="504"/>
      <c r="H8" s="504"/>
      <c r="L8" s="498"/>
      <c r="M8" s="671" t="s">
        <v>595</v>
      </c>
      <c r="N8" s="1208" t="str">
        <f>IF(datePr_ch="",IF(datePr="","",datePr),datePr_ch)</f>
        <v>18.12.2020</v>
      </c>
      <c r="O8" s="1208"/>
      <c r="P8" s="1208"/>
      <c r="Q8" s="1208"/>
      <c r="R8" s="1208"/>
      <c r="S8" s="1208"/>
      <c r="T8" s="1208"/>
      <c r="U8" s="666"/>
      <c r="V8" s="569"/>
      <c r="W8" s="569"/>
      <c r="X8" s="569"/>
      <c r="Y8" s="569"/>
      <c r="Z8" s="569"/>
      <c r="AA8" s="569"/>
      <c r="AH8" s="504"/>
      <c r="AI8" s="504"/>
      <c r="AJ8" s="504"/>
      <c r="AK8" s="504"/>
    </row>
    <row r="9" spans="1:37" s="491" customFormat="1" ht="18.75">
      <c r="A9" s="504"/>
      <c r="B9" s="504"/>
      <c r="C9" s="504"/>
      <c r="D9" s="504"/>
      <c r="E9" s="504"/>
      <c r="F9" s="504"/>
      <c r="G9" s="504"/>
      <c r="H9" s="504"/>
      <c r="L9" s="551"/>
      <c r="M9" s="671" t="s">
        <v>594</v>
      </c>
      <c r="N9" s="1208" t="str">
        <f>IF(numberPr_ch="",IF(numberPr="","",numberPr),numberPr_ch)</f>
        <v>54/6</v>
      </c>
      <c r="O9" s="1208"/>
      <c r="P9" s="1208"/>
      <c r="Q9" s="1208"/>
      <c r="R9" s="1208"/>
      <c r="S9" s="1208"/>
      <c r="T9" s="1208"/>
      <c r="U9" s="666"/>
      <c r="V9" s="569"/>
      <c r="W9" s="569"/>
      <c r="X9" s="569"/>
      <c r="Y9" s="569"/>
      <c r="Z9" s="569"/>
      <c r="AA9" s="569"/>
      <c r="AH9" s="504"/>
      <c r="AI9" s="504"/>
      <c r="AJ9" s="504"/>
      <c r="AK9" s="504"/>
    </row>
    <row r="10" spans="1:37" s="491" customFormat="1" ht="18.75">
      <c r="A10" s="504"/>
      <c r="B10" s="504"/>
      <c r="C10" s="504"/>
      <c r="D10" s="504"/>
      <c r="E10" s="504"/>
      <c r="F10" s="504"/>
      <c r="G10" s="504"/>
      <c r="H10" s="504"/>
      <c r="L10" s="551"/>
      <c r="M10" s="671" t="s">
        <v>500</v>
      </c>
      <c r="N10" s="1208" t="str">
        <f>IF(IstPub_ch="",IF(IstPub="","",IstPub),IstPub_ch)</f>
        <v>www.rst.donland.ru</v>
      </c>
      <c r="O10" s="1208"/>
      <c r="P10" s="1208"/>
      <c r="Q10" s="1208"/>
      <c r="R10" s="1208"/>
      <c r="S10" s="1208"/>
      <c r="T10" s="1208"/>
      <c r="U10" s="666"/>
      <c r="V10" s="569"/>
      <c r="W10" s="569"/>
      <c r="X10" s="569"/>
      <c r="Y10" s="569"/>
      <c r="Z10" s="569"/>
      <c r="AA10" s="569"/>
      <c r="AH10" s="504"/>
      <c r="AI10" s="504"/>
      <c r="AJ10" s="504"/>
      <c r="AK10" s="504"/>
    </row>
    <row r="11" spans="1:37" s="771" customFormat="1" ht="18.75" hidden="1">
      <c r="A11" s="772"/>
      <c r="B11" s="772"/>
      <c r="C11" s="772"/>
      <c r="D11" s="772"/>
      <c r="E11" s="772"/>
      <c r="F11" s="772"/>
      <c r="G11" s="772"/>
      <c r="H11" s="772"/>
      <c r="L11" s="760"/>
      <c r="M11" s="749"/>
      <c r="N11" s="748"/>
      <c r="O11" s="748"/>
      <c r="P11" s="748"/>
      <c r="Q11" s="748"/>
      <c r="R11" s="748"/>
      <c r="S11" s="748"/>
      <c r="T11" s="748"/>
      <c r="U11" s="666"/>
      <c r="Z11" s="770" t="s">
        <v>719</v>
      </c>
      <c r="AA11" s="770" t="s">
        <v>720</v>
      </c>
      <c r="AH11" s="772"/>
      <c r="AI11" s="772"/>
      <c r="AJ11" s="772"/>
      <c r="AK11" s="772"/>
    </row>
    <row r="12" spans="1:37" s="491" customFormat="1" ht="11.25" hidden="1">
      <c r="A12" s="504"/>
      <c r="B12" s="504"/>
      <c r="C12" s="504"/>
      <c r="D12" s="504"/>
      <c r="E12" s="504"/>
      <c r="F12" s="504"/>
      <c r="G12" s="504"/>
      <c r="H12" s="504"/>
      <c r="L12" s="1232"/>
      <c r="M12" s="1232"/>
      <c r="N12" s="565"/>
      <c r="O12" s="1255"/>
      <c r="P12" s="1255"/>
      <c r="Q12" s="1255"/>
      <c r="R12" s="1255"/>
      <c r="S12" s="1255"/>
      <c r="T12" s="1255"/>
      <c r="U12" s="486"/>
      <c r="AE12" s="502" t="s">
        <v>372</v>
      </c>
      <c r="AH12" s="504"/>
      <c r="AI12" s="504"/>
      <c r="AJ12" s="504"/>
      <c r="AK12" s="504"/>
    </row>
    <row r="13" spans="1:37">
      <c r="J13" s="481"/>
      <c r="K13" s="481"/>
      <c r="L13" s="477"/>
      <c r="M13" s="477"/>
      <c r="N13" s="477"/>
      <c r="O13" s="1248"/>
      <c r="P13" s="1248"/>
      <c r="Q13" s="1248"/>
      <c r="R13" s="1248"/>
      <c r="S13" s="1248"/>
      <c r="T13" s="1248"/>
      <c r="U13" s="598"/>
      <c r="Z13" s="1248"/>
      <c r="AA13" s="1248"/>
      <c r="AB13" s="1248"/>
      <c r="AC13" s="1248"/>
      <c r="AD13" s="1248"/>
      <c r="AE13" s="1248"/>
    </row>
    <row r="14" spans="1:37">
      <c r="J14" s="481"/>
      <c r="K14" s="481"/>
      <c r="L14" s="1151" t="s">
        <v>453</v>
      </c>
      <c r="M14" s="1151"/>
      <c r="N14" s="1151"/>
      <c r="O14" s="1151"/>
      <c r="P14" s="1151"/>
      <c r="Q14" s="1151"/>
      <c r="R14" s="1151"/>
      <c r="S14" s="1151"/>
      <c r="T14" s="1151"/>
      <c r="U14" s="1151"/>
      <c r="V14" s="1151"/>
      <c r="W14" s="1151"/>
      <c r="X14" s="1151"/>
      <c r="Y14" s="1151"/>
      <c r="Z14" s="1151"/>
      <c r="AA14" s="1151"/>
      <c r="AB14" s="1151"/>
      <c r="AC14" s="1151"/>
      <c r="AD14" s="1151"/>
      <c r="AE14" s="1151"/>
      <c r="AF14" s="1151"/>
      <c r="AG14" s="1151" t="s">
        <v>454</v>
      </c>
    </row>
    <row r="15" spans="1:37" ht="14.25" customHeight="1">
      <c r="J15" s="481"/>
      <c r="K15" s="481"/>
      <c r="L15" s="1215" t="s">
        <v>91</v>
      </c>
      <c r="M15" s="1215" t="s">
        <v>674</v>
      </c>
      <c r="N15" s="1269" t="s">
        <v>627</v>
      </c>
      <c r="O15" s="1269"/>
      <c r="P15" s="1269"/>
      <c r="Q15" s="1269"/>
      <c r="R15" s="1269" t="s">
        <v>628</v>
      </c>
      <c r="S15" s="1269"/>
      <c r="T15" s="1269"/>
      <c r="U15" s="1269"/>
      <c r="V15" s="1269" t="s">
        <v>629</v>
      </c>
      <c r="W15" s="1269"/>
      <c r="X15" s="1269"/>
      <c r="Y15" s="1269"/>
      <c r="Z15" s="1215" t="s">
        <v>640</v>
      </c>
      <c r="AA15" s="1215"/>
      <c r="AB15" s="1215"/>
      <c r="AC15" s="1215"/>
      <c r="AD15" s="1215"/>
      <c r="AE15" s="1215" t="s">
        <v>340</v>
      </c>
      <c r="AF15" s="1247" t="s">
        <v>274</v>
      </c>
      <c r="AG15" s="1151"/>
    </row>
    <row r="16" spans="1:37" s="522" customFormat="1" ht="27.75" customHeight="1">
      <c r="A16" s="584"/>
      <c r="B16" s="584"/>
      <c r="C16" s="584"/>
      <c r="D16" s="584"/>
      <c r="E16" s="584"/>
      <c r="F16" s="584"/>
      <c r="G16" s="590"/>
      <c r="H16" s="590"/>
      <c r="I16" s="530"/>
      <c r="J16" s="528"/>
      <c r="K16" s="528"/>
      <c r="L16" s="1215"/>
      <c r="M16" s="1215"/>
      <c r="N16" s="1269"/>
      <c r="O16" s="1269"/>
      <c r="P16" s="1269"/>
      <c r="Q16" s="1269"/>
      <c r="R16" s="1269"/>
      <c r="S16" s="1269"/>
      <c r="T16" s="1269"/>
      <c r="U16" s="1269"/>
      <c r="V16" s="1269"/>
      <c r="W16" s="1269"/>
      <c r="X16" s="1269"/>
      <c r="Y16" s="1269"/>
      <c r="Z16" s="1151" t="s">
        <v>677</v>
      </c>
      <c r="AA16" s="1151"/>
      <c r="AB16" s="1151" t="s">
        <v>653</v>
      </c>
      <c r="AC16" s="1151"/>
      <c r="AD16" s="1151"/>
      <c r="AE16" s="1215"/>
      <c r="AF16" s="1247"/>
      <c r="AG16" s="1151"/>
      <c r="AH16" s="584"/>
      <c r="AI16" s="584"/>
      <c r="AJ16" s="584"/>
      <c r="AK16" s="584"/>
    </row>
    <row r="17" spans="1:37" ht="14.25" customHeight="1">
      <c r="J17" s="481"/>
      <c r="K17" s="481"/>
      <c r="L17" s="1215"/>
      <c r="M17" s="1215"/>
      <c r="N17" s="1269"/>
      <c r="O17" s="1269"/>
      <c r="P17" s="1269"/>
      <c r="Q17" s="1269"/>
      <c r="R17" s="1269"/>
      <c r="S17" s="1269"/>
      <c r="T17" s="1269"/>
      <c r="U17" s="1269"/>
      <c r="V17" s="1269"/>
      <c r="W17" s="1269"/>
      <c r="X17" s="1269"/>
      <c r="Y17" s="1269"/>
      <c r="Z17" s="533" t="s">
        <v>675</v>
      </c>
      <c r="AA17" s="533" t="s">
        <v>676</v>
      </c>
      <c r="AB17" s="535" t="s">
        <v>273</v>
      </c>
      <c r="AC17" s="1257" t="s">
        <v>272</v>
      </c>
      <c r="AD17" s="1257"/>
      <c r="AE17" s="1215"/>
      <c r="AF17" s="1247"/>
      <c r="AG17" s="1151"/>
    </row>
    <row r="18" spans="1:37">
      <c r="J18" s="481"/>
      <c r="K18" s="489">
        <v>1</v>
      </c>
      <c r="L18" s="478" t="s">
        <v>92</v>
      </c>
      <c r="M18" s="478" t="s">
        <v>48</v>
      </c>
      <c r="N18" s="1270">
        <f ca="1">OFFSET(N18,0,-1)+1</f>
        <v>3</v>
      </c>
      <c r="O18" s="1270"/>
      <c r="P18" s="1270"/>
      <c r="Q18" s="1270"/>
      <c r="R18" s="1270">
        <f ca="1">OFFSET(N18,0,0)+1</f>
        <v>4</v>
      </c>
      <c r="S18" s="1270"/>
      <c r="T18" s="1270"/>
      <c r="U18" s="1270"/>
      <c r="V18" s="673"/>
      <c r="W18" s="673"/>
      <c r="X18" s="673"/>
      <c r="Y18" s="674">
        <f ca="1">OFFSET(R18,0,0)+1</f>
        <v>5</v>
      </c>
      <c r="Z18" s="487">
        <f ca="1">OFFSET(Z18,0,-1)+1</f>
        <v>6</v>
      </c>
      <c r="AA18" s="487">
        <f ca="1">OFFSET(AA18,0,-1)+1</f>
        <v>7</v>
      </c>
      <c r="AB18" s="487">
        <f ca="1">OFFSET(AB18,0,-1)+1</f>
        <v>8</v>
      </c>
      <c r="AC18" s="1270">
        <f ca="1">OFFSET(AC18,0,-1)+1</f>
        <v>9</v>
      </c>
      <c r="AD18" s="1270"/>
      <c r="AE18" s="487">
        <f ca="1">OFFSET(AE18,0,-2)+1</f>
        <v>10</v>
      </c>
      <c r="AF18" s="522"/>
      <c r="AG18" s="487">
        <f ca="1">OFFSET(AG18,0,-2)+1</f>
        <v>11</v>
      </c>
    </row>
    <row r="19" spans="1:37" ht="22.5">
      <c r="A19" s="1234">
        <v>1</v>
      </c>
      <c r="B19" s="1014"/>
      <c r="C19" s="1014"/>
      <c r="D19" s="1014"/>
      <c r="E19" s="1014"/>
      <c r="F19" s="1007"/>
      <c r="G19" s="1013"/>
      <c r="H19" s="1013"/>
      <c r="I19" s="995"/>
      <c r="J19" s="994"/>
      <c r="K19" s="994"/>
      <c r="L19" s="592">
        <f>mergeValue(A19)</f>
        <v>1</v>
      </c>
      <c r="M19" s="640" t="s">
        <v>20</v>
      </c>
      <c r="N19" s="1271"/>
      <c r="O19" s="1271"/>
      <c r="P19" s="1271"/>
      <c r="Q19" s="1271"/>
      <c r="R19" s="1271"/>
      <c r="S19" s="1271"/>
      <c r="T19" s="1271"/>
      <c r="U19" s="1271"/>
      <c r="V19" s="1271"/>
      <c r="W19" s="1271"/>
      <c r="X19" s="1271"/>
      <c r="Y19" s="1271"/>
      <c r="Z19" s="1271"/>
      <c r="AA19" s="1271"/>
      <c r="AB19" s="1271"/>
      <c r="AC19" s="1271"/>
      <c r="AD19" s="1271"/>
      <c r="AE19" s="1271"/>
      <c r="AF19" s="1271"/>
      <c r="AG19" s="580" t="s">
        <v>475</v>
      </c>
    </row>
    <row r="20" spans="1:37" ht="22.5">
      <c r="A20" s="1234"/>
      <c r="B20" s="1234">
        <v>1</v>
      </c>
      <c r="C20" s="1014"/>
      <c r="D20" s="1014"/>
      <c r="E20" s="1014"/>
      <c r="F20" s="1007"/>
      <c r="G20" s="1016"/>
      <c r="H20" s="1017"/>
      <c r="I20" s="996"/>
      <c r="J20" s="991"/>
      <c r="K20" s="989"/>
      <c r="L20" s="592" t="str">
        <f>mergeValue(A20) &amp;"."&amp; mergeValue(B20)</f>
        <v>1.1</v>
      </c>
      <c r="M20" s="545" t="s">
        <v>16</v>
      </c>
      <c r="N20" s="1272"/>
      <c r="O20" s="1272"/>
      <c r="P20" s="1272"/>
      <c r="Q20" s="1272"/>
      <c r="R20" s="1272"/>
      <c r="S20" s="1272"/>
      <c r="T20" s="1272"/>
      <c r="U20" s="1272"/>
      <c r="V20" s="1272"/>
      <c r="W20" s="1272"/>
      <c r="X20" s="1272"/>
      <c r="Y20" s="1272"/>
      <c r="Z20" s="1272"/>
      <c r="AA20" s="1272"/>
      <c r="AB20" s="1272"/>
      <c r="AC20" s="1272"/>
      <c r="AD20" s="1272"/>
      <c r="AE20" s="1272"/>
      <c r="AF20" s="1272"/>
      <c r="AG20" s="580" t="s">
        <v>476</v>
      </c>
    </row>
    <row r="21" spans="1:37" ht="22.5">
      <c r="A21" s="1234"/>
      <c r="B21" s="1234"/>
      <c r="C21" s="1234">
        <v>1</v>
      </c>
      <c r="D21" s="1014"/>
      <c r="E21" s="1014"/>
      <c r="F21" s="1007"/>
      <c r="G21" s="1016"/>
      <c r="H21" s="1017"/>
      <c r="I21" s="996"/>
      <c r="J21" s="991"/>
      <c r="K21" s="989"/>
      <c r="L21" s="592" t="str">
        <f>mergeValue(A21) &amp;"."&amp; mergeValue(B21)&amp;"."&amp; mergeValue(C21)</f>
        <v>1.1.1</v>
      </c>
      <c r="M21" s="546" t="s">
        <v>7</v>
      </c>
      <c r="N21" s="1272"/>
      <c r="O21" s="1272"/>
      <c r="P21" s="1272"/>
      <c r="Q21" s="1272"/>
      <c r="R21" s="1272"/>
      <c r="S21" s="1272"/>
      <c r="T21" s="1272"/>
      <c r="U21" s="1272"/>
      <c r="V21" s="1272"/>
      <c r="W21" s="1272"/>
      <c r="X21" s="1272"/>
      <c r="Y21" s="1272"/>
      <c r="Z21" s="1272"/>
      <c r="AA21" s="1272"/>
      <c r="AB21" s="1272"/>
      <c r="AC21" s="1272"/>
      <c r="AD21" s="1272"/>
      <c r="AE21" s="1272"/>
      <c r="AF21" s="1272"/>
      <c r="AG21" s="580" t="s">
        <v>632</v>
      </c>
    </row>
    <row r="22" spans="1:37" ht="15" customHeight="1">
      <c r="A22" s="1234"/>
      <c r="B22" s="1234"/>
      <c r="C22" s="1234"/>
      <c r="D22" s="1234">
        <v>1</v>
      </c>
      <c r="E22" s="1014"/>
      <c r="F22" s="1007"/>
      <c r="G22" s="1016"/>
      <c r="H22" s="1017"/>
      <c r="I22" s="996"/>
      <c r="J22" s="991"/>
      <c r="K22" s="989"/>
      <c r="L22" s="592" t="str">
        <f>mergeValue(A22) &amp;"."&amp; mergeValue(B22)&amp;"."&amp; mergeValue(C22)&amp;"."&amp; mergeValue(D22)</f>
        <v>1.1.1.1</v>
      </c>
      <c r="M22" s="547" t="s">
        <v>22</v>
      </c>
      <c r="N22" s="1272"/>
      <c r="O22" s="1272"/>
      <c r="P22" s="1272"/>
      <c r="Q22" s="1272"/>
      <c r="R22" s="1272"/>
      <c r="S22" s="1272"/>
      <c r="T22" s="1272"/>
      <c r="U22" s="1272"/>
      <c r="V22" s="1272"/>
      <c r="W22" s="1272"/>
      <c r="X22" s="1272"/>
      <c r="Y22" s="1272"/>
      <c r="Z22" s="1272"/>
      <c r="AA22" s="1272"/>
      <c r="AB22" s="1272"/>
      <c r="AC22" s="1272"/>
      <c r="AD22" s="1272"/>
      <c r="AE22" s="1272"/>
      <c r="AF22" s="1272"/>
      <c r="AG22" s="580" t="s">
        <v>678</v>
      </c>
    </row>
    <row r="23" spans="1:37" ht="20.100000000000001" customHeight="1">
      <c r="A23" s="1234"/>
      <c r="B23" s="1234"/>
      <c r="C23" s="1234"/>
      <c r="D23" s="1234"/>
      <c r="E23" s="1234">
        <v>1</v>
      </c>
      <c r="F23" s="1007"/>
      <c r="G23" s="1016"/>
      <c r="H23" s="1017"/>
      <c r="I23" s="1018"/>
      <c r="J23" s="1008"/>
      <c r="K23" s="1150"/>
      <c r="L23" s="1273" t="str">
        <f>mergeValue(A23) &amp;"."&amp; mergeValue(B23)&amp;"."&amp; mergeValue(C23)&amp;"."&amp; mergeValue(D23)&amp;"."&amp; mergeValue(E23)</f>
        <v>1.1.1.1.1</v>
      </c>
      <c r="M23" s="1274"/>
      <c r="N23" s="1230" t="s">
        <v>84</v>
      </c>
      <c r="O23" s="1268"/>
      <c r="P23" s="1264">
        <v>1</v>
      </c>
      <c r="Q23" s="1265"/>
      <c r="R23" s="1230" t="s">
        <v>84</v>
      </c>
      <c r="S23" s="1268"/>
      <c r="T23" s="1264">
        <v>1</v>
      </c>
      <c r="U23" s="1265"/>
      <c r="V23" s="1230" t="s">
        <v>84</v>
      </c>
      <c r="W23" s="560"/>
      <c r="X23" s="538">
        <v>1</v>
      </c>
      <c r="Y23" s="1091"/>
      <c r="Z23" s="670"/>
      <c r="AA23" s="670"/>
      <c r="AB23" s="1244"/>
      <c r="AC23" s="1230" t="s">
        <v>83</v>
      </c>
      <c r="AD23" s="1244"/>
      <c r="AE23" s="1230" t="s">
        <v>84</v>
      </c>
      <c r="AF23" s="577"/>
      <c r="AG23" s="1261" t="s">
        <v>679</v>
      </c>
      <c r="AH23" s="499" t="str">
        <f>strCheckDate(Z24:AF24)</f>
        <v/>
      </c>
      <c r="AI23" s="503" t="str">
        <f>IF(AND(COUNTIF(AJ18:AJ27,AJ23)&gt;1,AJ23&lt;&gt;""),"ErrUnique:HasDoubleConn","")</f>
        <v/>
      </c>
      <c r="AJ23" s="503"/>
      <c r="AK23" s="503"/>
    </row>
    <row r="24" spans="1:37" ht="20.100000000000001" customHeight="1">
      <c r="A24" s="1234"/>
      <c r="B24" s="1234"/>
      <c r="C24" s="1234"/>
      <c r="D24" s="1234"/>
      <c r="E24" s="1234"/>
      <c r="F24" s="1007"/>
      <c r="G24" s="1016"/>
      <c r="H24" s="1017"/>
      <c r="I24" s="1018"/>
      <c r="J24" s="1008"/>
      <c r="K24" s="1150"/>
      <c r="L24" s="1273"/>
      <c r="M24" s="1274"/>
      <c r="N24" s="1230"/>
      <c r="O24" s="1268"/>
      <c r="P24" s="1264"/>
      <c r="Q24" s="1266"/>
      <c r="R24" s="1230"/>
      <c r="S24" s="1268"/>
      <c r="T24" s="1264"/>
      <c r="U24" s="1267"/>
      <c r="V24" s="1230"/>
      <c r="W24" s="600"/>
      <c r="X24" s="564"/>
      <c r="Y24" s="564"/>
      <c r="Z24" s="571"/>
      <c r="AA24" s="602" t="str">
        <f>AB23 &amp; "-" &amp; AD23</f>
        <v>-</v>
      </c>
      <c r="AB24" s="1229"/>
      <c r="AC24" s="1230"/>
      <c r="AD24" s="1229"/>
      <c r="AE24" s="1230"/>
      <c r="AF24" s="672"/>
      <c r="AG24" s="1262"/>
      <c r="AI24" s="503"/>
      <c r="AJ24" s="503"/>
      <c r="AK24" s="503"/>
    </row>
    <row r="25" spans="1:37" ht="20.100000000000001" customHeight="1">
      <c r="A25" s="1234"/>
      <c r="B25" s="1234"/>
      <c r="C25" s="1234"/>
      <c r="D25" s="1234"/>
      <c r="E25" s="1234"/>
      <c r="F25" s="1007"/>
      <c r="G25" s="1016"/>
      <c r="H25" s="1017"/>
      <c r="I25" s="1018"/>
      <c r="J25" s="1008"/>
      <c r="K25" s="1150"/>
      <c r="L25" s="1273"/>
      <c r="M25" s="1274"/>
      <c r="N25" s="1230"/>
      <c r="O25" s="1268"/>
      <c r="P25" s="1264"/>
      <c r="Q25" s="1267"/>
      <c r="R25" s="1230"/>
      <c r="S25" s="601"/>
      <c r="T25" s="557"/>
      <c r="U25" s="564"/>
      <c r="V25" s="570"/>
      <c r="W25" s="570"/>
      <c r="X25" s="570"/>
      <c r="Y25" s="570"/>
      <c r="Z25" s="571"/>
      <c r="AA25" s="571"/>
      <c r="AB25" s="572"/>
      <c r="AC25" s="563"/>
      <c r="AD25" s="563"/>
      <c r="AE25" s="572"/>
      <c r="AF25" s="563"/>
      <c r="AG25" s="1262"/>
      <c r="AI25" s="503"/>
      <c r="AJ25" s="503"/>
      <c r="AK25" s="503"/>
    </row>
    <row r="26" spans="1:37" ht="20.100000000000001" customHeight="1">
      <c r="A26" s="1234"/>
      <c r="B26" s="1234"/>
      <c r="C26" s="1234"/>
      <c r="D26" s="1234"/>
      <c r="E26" s="1234"/>
      <c r="F26" s="1007"/>
      <c r="G26" s="1016"/>
      <c r="H26" s="1017"/>
      <c r="I26" s="1018"/>
      <c r="J26" s="1008"/>
      <c r="K26" s="1150"/>
      <c r="L26" s="1273"/>
      <c r="M26" s="1274"/>
      <c r="N26" s="1230"/>
      <c r="O26" s="573"/>
      <c r="P26" s="575"/>
      <c r="Q26" s="574"/>
      <c r="R26" s="570"/>
      <c r="S26" s="570"/>
      <c r="T26" s="570"/>
      <c r="U26" s="570"/>
      <c r="V26" s="570"/>
      <c r="W26" s="570"/>
      <c r="X26" s="570"/>
      <c r="Y26" s="570"/>
      <c r="Z26" s="571"/>
      <c r="AA26" s="571"/>
      <c r="AB26" s="572"/>
      <c r="AC26" s="563"/>
      <c r="AD26" s="563"/>
      <c r="AE26" s="572"/>
      <c r="AF26" s="563"/>
      <c r="AG26" s="1262"/>
      <c r="AI26" s="503"/>
      <c r="AJ26" s="503"/>
      <c r="AK26" s="503"/>
    </row>
    <row r="27" spans="1:37" s="475" customFormat="1" ht="15" customHeight="1">
      <c r="A27" s="1234"/>
      <c r="B27" s="1234"/>
      <c r="C27" s="1234"/>
      <c r="D27" s="1234"/>
      <c r="E27" s="1015"/>
      <c r="F27" s="1009"/>
      <c r="G27" s="1011"/>
      <c r="H27" s="1009"/>
      <c r="I27" s="1018"/>
      <c r="J27" s="1008"/>
      <c r="K27" s="1002"/>
      <c r="L27" s="537"/>
      <c r="M27" s="550" t="s">
        <v>5</v>
      </c>
      <c r="N27" s="550"/>
      <c r="O27" s="550"/>
      <c r="P27" s="550"/>
      <c r="Q27" s="550"/>
      <c r="R27" s="550"/>
      <c r="S27" s="550"/>
      <c r="T27" s="550"/>
      <c r="U27" s="550"/>
      <c r="V27" s="550"/>
      <c r="W27" s="550"/>
      <c r="X27" s="550"/>
      <c r="Y27" s="550"/>
      <c r="Z27" s="550"/>
      <c r="AA27" s="550"/>
      <c r="AB27" s="550"/>
      <c r="AC27" s="550"/>
      <c r="AD27" s="550"/>
      <c r="AE27" s="550"/>
      <c r="AF27" s="550"/>
      <c r="AG27" s="1263"/>
      <c r="AH27" s="500"/>
      <c r="AI27" s="500"/>
      <c r="AJ27" s="213"/>
      <c r="AK27" s="213"/>
    </row>
    <row r="28" spans="1:37" s="475" customFormat="1" ht="15" customHeight="1">
      <c r="A28" s="1234"/>
      <c r="B28" s="1234"/>
      <c r="C28" s="1234"/>
      <c r="D28" s="1015"/>
      <c r="E28" s="1015"/>
      <c r="F28" s="1009"/>
      <c r="G28" s="1016"/>
      <c r="H28" s="1009"/>
      <c r="I28" s="1002"/>
      <c r="J28" s="993"/>
      <c r="K28" s="1002"/>
      <c r="L28" s="537"/>
      <c r="M28" s="549" t="s">
        <v>17</v>
      </c>
      <c r="N28" s="549"/>
      <c r="O28" s="549"/>
      <c r="P28" s="549"/>
      <c r="Q28" s="549"/>
      <c r="R28" s="549"/>
      <c r="S28" s="549"/>
      <c r="T28" s="549"/>
      <c r="U28" s="549"/>
      <c r="V28" s="549"/>
      <c r="W28" s="549"/>
      <c r="X28" s="549"/>
      <c r="Y28" s="549"/>
      <c r="Z28" s="549"/>
      <c r="AA28" s="549"/>
      <c r="AB28" s="549"/>
      <c r="AC28" s="549"/>
      <c r="AD28" s="549"/>
      <c r="AE28" s="549"/>
      <c r="AF28" s="563"/>
      <c r="AG28" s="559"/>
      <c r="AH28" s="500"/>
      <c r="AI28" s="500"/>
      <c r="AJ28" s="213"/>
      <c r="AK28" s="213"/>
    </row>
    <row r="29" spans="1:37" s="475" customFormat="1" ht="15" customHeight="1">
      <c r="A29" s="1234"/>
      <c r="B29" s="1234"/>
      <c r="C29" s="1015"/>
      <c r="D29" s="1015"/>
      <c r="E29" s="1015"/>
      <c r="F29" s="1009"/>
      <c r="G29" s="1016"/>
      <c r="H29" s="1009"/>
      <c r="I29" s="1002"/>
      <c r="J29" s="993"/>
      <c r="K29" s="1002"/>
      <c r="L29" s="537"/>
      <c r="M29" s="548" t="s">
        <v>18</v>
      </c>
      <c r="N29" s="548"/>
      <c r="O29" s="548"/>
      <c r="P29" s="548"/>
      <c r="Q29" s="548"/>
      <c r="R29" s="548"/>
      <c r="S29" s="548"/>
      <c r="T29" s="548"/>
      <c r="U29" s="548"/>
      <c r="V29" s="548"/>
      <c r="W29" s="548"/>
      <c r="X29" s="548"/>
      <c r="Y29" s="548"/>
      <c r="Z29" s="544"/>
      <c r="AA29" s="544"/>
      <c r="AB29" s="572"/>
      <c r="AC29" s="563"/>
      <c r="AD29" s="562"/>
      <c r="AE29" s="548"/>
      <c r="AF29" s="563"/>
      <c r="AG29" s="559"/>
      <c r="AH29" s="500"/>
      <c r="AI29" s="500"/>
      <c r="AJ29" s="500"/>
      <c r="AK29" s="500"/>
    </row>
    <row r="30" spans="1:37" s="475" customFormat="1" ht="15" customHeight="1">
      <c r="A30" s="1234"/>
      <c r="B30" s="1015"/>
      <c r="C30" s="1015"/>
      <c r="D30" s="1015"/>
      <c r="E30" s="1015"/>
      <c r="F30" s="1009"/>
      <c r="G30" s="1016"/>
      <c r="H30" s="1009"/>
      <c r="I30" s="1002"/>
      <c r="J30" s="993"/>
      <c r="K30" s="1002"/>
      <c r="L30" s="537"/>
      <c r="M30" s="557" t="s">
        <v>19</v>
      </c>
      <c r="N30" s="557"/>
      <c r="O30" s="557"/>
      <c r="P30" s="557"/>
      <c r="Q30" s="557"/>
      <c r="R30" s="557"/>
      <c r="S30" s="557"/>
      <c r="T30" s="557"/>
      <c r="U30" s="557"/>
      <c r="V30" s="557"/>
      <c r="W30" s="557"/>
      <c r="X30" s="557"/>
      <c r="Y30" s="557"/>
      <c r="Z30" s="544"/>
      <c r="AA30" s="544"/>
      <c r="AB30" s="572"/>
      <c r="AC30" s="563"/>
      <c r="AD30" s="562"/>
      <c r="AE30" s="548"/>
      <c r="AF30" s="563"/>
      <c r="AG30" s="559"/>
      <c r="AH30" s="500"/>
      <c r="AI30" s="500"/>
      <c r="AJ30" s="500"/>
      <c r="AK30" s="500"/>
    </row>
    <row r="31" spans="1:37" s="475" customFormat="1" ht="15" customHeight="1">
      <c r="A31" s="988"/>
      <c r="B31" s="988"/>
      <c r="C31" s="988"/>
      <c r="D31" s="988"/>
      <c r="E31" s="988"/>
      <c r="F31" s="988"/>
      <c r="G31" s="1001"/>
      <c r="H31" s="1002"/>
      <c r="I31" s="992"/>
      <c r="J31" s="993"/>
      <c r="K31" s="988"/>
      <c r="L31" s="537"/>
      <c r="M31" s="564" t="s">
        <v>308</v>
      </c>
      <c r="N31" s="564"/>
      <c r="O31" s="564"/>
      <c r="P31" s="564"/>
      <c r="Q31" s="564"/>
      <c r="R31" s="564"/>
      <c r="S31" s="564"/>
      <c r="T31" s="564"/>
      <c r="U31" s="564"/>
      <c r="V31" s="564"/>
      <c r="W31" s="564"/>
      <c r="X31" s="564"/>
      <c r="Y31" s="564"/>
      <c r="Z31" s="544"/>
      <c r="AA31" s="544"/>
      <c r="AB31" s="572"/>
      <c r="AC31" s="563"/>
      <c r="AD31" s="562"/>
      <c r="AE31" s="548"/>
      <c r="AF31" s="563"/>
      <c r="AG31" s="559"/>
      <c r="AH31" s="500"/>
      <c r="AI31" s="500"/>
      <c r="AJ31" s="500"/>
      <c r="AK31" s="500"/>
    </row>
    <row r="33" spans="12:37" ht="102" customHeight="1">
      <c r="L33" s="1">
        <v>1</v>
      </c>
      <c r="M33" s="1198" t="s">
        <v>680</v>
      </c>
      <c r="N33" s="1198"/>
      <c r="O33" s="1198"/>
      <c r="P33" s="1198"/>
      <c r="Q33" s="1198"/>
      <c r="R33" s="1198"/>
      <c r="S33" s="1198"/>
      <c r="T33" s="1198"/>
      <c r="U33" s="1198"/>
      <c r="V33" s="1198"/>
      <c r="W33" s="1198"/>
      <c r="X33" s="1198"/>
      <c r="Y33" s="1198"/>
      <c r="Z33" s="1198"/>
      <c r="AA33" s="1198"/>
      <c r="AB33" s="1198"/>
      <c r="AC33" s="1198"/>
      <c r="AD33" s="1198"/>
      <c r="AE33" s="1198"/>
      <c r="AF33" s="1198"/>
      <c r="AG33" s="1198"/>
      <c r="AH33" s="505"/>
      <c r="AI33" s="505"/>
      <c r="AJ33" s="505"/>
      <c r="AK33" s="505"/>
    </row>
    <row r="34" spans="12:37" ht="14.25" customHeight="1">
      <c r="L34" s="512"/>
      <c r="M34" s="513"/>
      <c r="N34" s="513"/>
      <c r="O34" s="513"/>
      <c r="P34" s="513"/>
      <c r="Q34" s="513"/>
      <c r="R34" s="513"/>
      <c r="S34" s="513"/>
      <c r="T34" s="513"/>
      <c r="U34" s="513"/>
      <c r="V34" s="513"/>
      <c r="W34" s="513"/>
      <c r="X34" s="513"/>
      <c r="Y34" s="513"/>
      <c r="Z34" s="516"/>
      <c r="AA34" s="516"/>
      <c r="AB34" s="516"/>
      <c r="AC34" s="516"/>
      <c r="AD34" s="516"/>
      <c r="AE34" s="516"/>
      <c r="AF34" s="516"/>
      <c r="AG34" s="516"/>
      <c r="AH34" s="517"/>
      <c r="AI34" s="517"/>
      <c r="AJ34" s="517"/>
      <c r="AK34" s="517"/>
    </row>
  </sheetData>
  <sheetProtection password="FA9C" sheet="1" objects="1" scenarios="1" formatColumns="0" formatRows="0"/>
  <dataConsolidate leftLabels="1"/>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238</v>
      </c>
    </row>
    <row r="2" spans="1:27" ht="16.5" customHeight="1">
      <c r="B2" s="1125" t="str">
        <f>"Код отчёта: " &amp; GetCode()</f>
        <v>Код отчёта: FAS.JKH.OPEN.INFO.PRICE.WARM</v>
      </c>
      <c r="C2" s="1125"/>
      <c r="D2" s="1125"/>
      <c r="E2" s="1125"/>
      <c r="F2" s="1125"/>
      <c r="G2" s="1125"/>
      <c r="Q2" s="231"/>
      <c r="R2" s="231"/>
      <c r="S2" s="231"/>
      <c r="T2" s="231"/>
      <c r="U2" s="231"/>
      <c r="V2" s="231"/>
      <c r="W2" s="231"/>
    </row>
    <row r="3" spans="1:27" ht="18" customHeight="1">
      <c r="B3" s="1126" t="str">
        <f>"Версия " &amp; GetVersion()</f>
        <v>Версия 1.0.2</v>
      </c>
      <c r="C3" s="1126"/>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0" t="s">
        <v>767</v>
      </c>
      <c r="C5" s="1131"/>
      <c r="D5" s="1131"/>
      <c r="E5" s="1131"/>
      <c r="F5" s="1131"/>
      <c r="G5" s="1131"/>
      <c r="H5" s="1131"/>
      <c r="I5" s="1131"/>
      <c r="J5" s="1131"/>
      <c r="K5" s="1131"/>
      <c r="L5" s="1131"/>
      <c r="M5" s="1131"/>
      <c r="N5" s="1131"/>
      <c r="O5" s="1131"/>
      <c r="P5" s="1131"/>
      <c r="Q5" s="1131"/>
      <c r="R5" s="1131"/>
      <c r="S5" s="1131"/>
      <c r="T5" s="1131"/>
      <c r="U5" s="1131"/>
      <c r="V5" s="1131"/>
      <c r="W5" s="1131"/>
      <c r="X5" s="1131"/>
      <c r="Y5" s="1131"/>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7" t="s">
        <v>588</v>
      </c>
      <c r="F7" s="1127"/>
      <c r="G7" s="1127"/>
      <c r="H7" s="1127"/>
      <c r="I7" s="1127"/>
      <c r="J7" s="1127"/>
      <c r="K7" s="1127"/>
      <c r="L7" s="1127"/>
      <c r="M7" s="1127"/>
      <c r="N7" s="1127"/>
      <c r="O7" s="1127"/>
      <c r="P7" s="1127"/>
      <c r="Q7" s="1127"/>
      <c r="R7" s="1127"/>
      <c r="S7" s="1127"/>
      <c r="T7" s="1127"/>
      <c r="U7" s="1127"/>
      <c r="V7" s="1127"/>
      <c r="W7" s="1127"/>
      <c r="X7" s="1127"/>
      <c r="Y7" s="59"/>
    </row>
    <row r="8" spans="1:27" ht="15" customHeight="1">
      <c r="A8" s="43"/>
      <c r="B8" s="78"/>
      <c r="C8" s="77"/>
      <c r="D8" s="60"/>
      <c r="E8" s="1127"/>
      <c r="F8" s="1127"/>
      <c r="G8" s="1127"/>
      <c r="H8" s="1127"/>
      <c r="I8" s="1127"/>
      <c r="J8" s="1127"/>
      <c r="K8" s="1127"/>
      <c r="L8" s="1127"/>
      <c r="M8" s="1127"/>
      <c r="N8" s="1127"/>
      <c r="O8" s="1127"/>
      <c r="P8" s="1127"/>
      <c r="Q8" s="1127"/>
      <c r="R8" s="1127"/>
      <c r="S8" s="1127"/>
      <c r="T8" s="1127"/>
      <c r="U8" s="1127"/>
      <c r="V8" s="1127"/>
      <c r="W8" s="1127"/>
      <c r="X8" s="1127"/>
      <c r="Y8" s="59"/>
    </row>
    <row r="9" spans="1:27" ht="15" customHeight="1">
      <c r="A9" s="43"/>
      <c r="B9" s="78"/>
      <c r="C9" s="77"/>
      <c r="D9" s="60"/>
      <c r="E9" s="1127"/>
      <c r="F9" s="1127"/>
      <c r="G9" s="1127"/>
      <c r="H9" s="1127"/>
      <c r="I9" s="1127"/>
      <c r="J9" s="1127"/>
      <c r="K9" s="1127"/>
      <c r="L9" s="1127"/>
      <c r="M9" s="1127"/>
      <c r="N9" s="1127"/>
      <c r="O9" s="1127"/>
      <c r="P9" s="1127"/>
      <c r="Q9" s="1127"/>
      <c r="R9" s="1127"/>
      <c r="S9" s="1127"/>
      <c r="T9" s="1127"/>
      <c r="U9" s="1127"/>
      <c r="V9" s="1127"/>
      <c r="W9" s="1127"/>
      <c r="X9" s="1127"/>
      <c r="Y9" s="59"/>
    </row>
    <row r="10" spans="1:27" ht="10.5" customHeight="1">
      <c r="A10" s="43"/>
      <c r="B10" s="78"/>
      <c r="C10" s="77"/>
      <c r="D10" s="60"/>
      <c r="E10" s="1127"/>
      <c r="F10" s="1127"/>
      <c r="G10" s="1127"/>
      <c r="H10" s="1127"/>
      <c r="I10" s="1127"/>
      <c r="J10" s="1127"/>
      <c r="K10" s="1127"/>
      <c r="L10" s="1127"/>
      <c r="M10" s="1127"/>
      <c r="N10" s="1127"/>
      <c r="O10" s="1127"/>
      <c r="P10" s="1127"/>
      <c r="Q10" s="1127"/>
      <c r="R10" s="1127"/>
      <c r="S10" s="1127"/>
      <c r="T10" s="1127"/>
      <c r="U10" s="1127"/>
      <c r="V10" s="1127"/>
      <c r="W10" s="1127"/>
      <c r="X10" s="1127"/>
      <c r="Y10" s="59"/>
    </row>
    <row r="11" spans="1:27" ht="27" customHeight="1">
      <c r="A11" s="43"/>
      <c r="B11" s="78"/>
      <c r="C11" s="77"/>
      <c r="D11" s="60"/>
      <c r="E11" s="1127"/>
      <c r="F11" s="1127"/>
      <c r="G11" s="1127"/>
      <c r="H11" s="1127"/>
      <c r="I11" s="1127"/>
      <c r="J11" s="1127"/>
      <c r="K11" s="1127"/>
      <c r="L11" s="1127"/>
      <c r="M11" s="1127"/>
      <c r="N11" s="1127"/>
      <c r="O11" s="1127"/>
      <c r="P11" s="1127"/>
      <c r="Q11" s="1127"/>
      <c r="R11" s="1127"/>
      <c r="S11" s="1127"/>
      <c r="T11" s="1127"/>
      <c r="U11" s="1127"/>
      <c r="V11" s="1127"/>
      <c r="W11" s="1127"/>
      <c r="X11" s="1127"/>
      <c r="Y11" s="59"/>
    </row>
    <row r="12" spans="1:27" ht="12" customHeight="1">
      <c r="A12" s="43"/>
      <c r="B12" s="78"/>
      <c r="C12" s="77"/>
      <c r="D12" s="60"/>
      <c r="E12" s="1127"/>
      <c r="F12" s="1127"/>
      <c r="G12" s="1127"/>
      <c r="H12" s="1127"/>
      <c r="I12" s="1127"/>
      <c r="J12" s="1127"/>
      <c r="K12" s="1127"/>
      <c r="L12" s="1127"/>
      <c r="M12" s="1127"/>
      <c r="N12" s="1127"/>
      <c r="O12" s="1127"/>
      <c r="P12" s="1127"/>
      <c r="Q12" s="1127"/>
      <c r="R12" s="1127"/>
      <c r="S12" s="1127"/>
      <c r="T12" s="1127"/>
      <c r="U12" s="1127"/>
      <c r="V12" s="1127"/>
      <c r="W12" s="1127"/>
      <c r="X12" s="1127"/>
      <c r="Y12" s="59"/>
    </row>
    <row r="13" spans="1:27" ht="38.25" customHeight="1">
      <c r="A13" s="43"/>
      <c r="B13" s="78"/>
      <c r="C13" s="77"/>
      <c r="D13" s="60"/>
      <c r="E13" s="1127"/>
      <c r="F13" s="1127"/>
      <c r="G13" s="1127"/>
      <c r="H13" s="1127"/>
      <c r="I13" s="1127"/>
      <c r="J13" s="1127"/>
      <c r="K13" s="1127"/>
      <c r="L13" s="1127"/>
      <c r="M13" s="1127"/>
      <c r="N13" s="1127"/>
      <c r="O13" s="1127"/>
      <c r="P13" s="1127"/>
      <c r="Q13" s="1127"/>
      <c r="R13" s="1127"/>
      <c r="S13" s="1127"/>
      <c r="T13" s="1127"/>
      <c r="U13" s="1127"/>
      <c r="V13" s="1127"/>
      <c r="W13" s="1127"/>
      <c r="X13" s="1127"/>
      <c r="Y13" s="73"/>
    </row>
    <row r="14" spans="1:27" ht="15" customHeight="1">
      <c r="A14" s="43"/>
      <c r="B14" s="78"/>
      <c r="C14" s="77"/>
      <c r="D14" s="60"/>
      <c r="E14" s="1127"/>
      <c r="F14" s="1127"/>
      <c r="G14" s="1127"/>
      <c r="H14" s="1127"/>
      <c r="I14" s="1127"/>
      <c r="J14" s="1127"/>
      <c r="K14" s="1127"/>
      <c r="L14" s="1127"/>
      <c r="M14" s="1127"/>
      <c r="N14" s="1127"/>
      <c r="O14" s="1127"/>
      <c r="P14" s="1127"/>
      <c r="Q14" s="1127"/>
      <c r="R14" s="1127"/>
      <c r="S14" s="1127"/>
      <c r="T14" s="1127"/>
      <c r="U14" s="1127"/>
      <c r="V14" s="1127"/>
      <c r="W14" s="1127"/>
      <c r="X14" s="1127"/>
      <c r="Y14" s="59"/>
    </row>
    <row r="15" spans="1:27" ht="15">
      <c r="A15" s="43"/>
      <c r="B15" s="78"/>
      <c r="C15" s="77"/>
      <c r="D15" s="60"/>
      <c r="E15" s="1127"/>
      <c r="F15" s="1127"/>
      <c r="G15" s="1127"/>
      <c r="H15" s="1127"/>
      <c r="I15" s="1127"/>
      <c r="J15" s="1127"/>
      <c r="K15" s="1127"/>
      <c r="L15" s="1127"/>
      <c r="M15" s="1127"/>
      <c r="N15" s="1127"/>
      <c r="O15" s="1127"/>
      <c r="P15" s="1127"/>
      <c r="Q15" s="1127"/>
      <c r="R15" s="1127"/>
      <c r="S15" s="1127"/>
      <c r="T15" s="1127"/>
      <c r="U15" s="1127"/>
      <c r="V15" s="1127"/>
      <c r="W15" s="1127"/>
      <c r="X15" s="1127"/>
      <c r="Y15" s="59"/>
    </row>
    <row r="16" spans="1:27" ht="15">
      <c r="A16" s="43"/>
      <c r="B16" s="78"/>
      <c r="C16" s="77"/>
      <c r="D16" s="60"/>
      <c r="E16" s="1127"/>
      <c r="F16" s="1127"/>
      <c r="G16" s="1127"/>
      <c r="H16" s="1127"/>
      <c r="I16" s="1127"/>
      <c r="J16" s="1127"/>
      <c r="K16" s="1127"/>
      <c r="L16" s="1127"/>
      <c r="M16" s="1127"/>
      <c r="N16" s="1127"/>
      <c r="O16" s="1127"/>
      <c r="P16" s="1127"/>
      <c r="Q16" s="1127"/>
      <c r="R16" s="1127"/>
      <c r="S16" s="1127"/>
      <c r="T16" s="1127"/>
      <c r="U16" s="1127"/>
      <c r="V16" s="1127"/>
      <c r="W16" s="1127"/>
      <c r="X16" s="1127"/>
      <c r="Y16" s="59"/>
    </row>
    <row r="17" spans="1:25" ht="15" customHeight="1">
      <c r="A17" s="43"/>
      <c r="B17" s="78"/>
      <c r="C17" s="77"/>
      <c r="D17" s="60"/>
      <c r="E17" s="1127"/>
      <c r="F17" s="1127"/>
      <c r="G17" s="1127"/>
      <c r="H17" s="1127"/>
      <c r="I17" s="1127"/>
      <c r="J17" s="1127"/>
      <c r="K17" s="1127"/>
      <c r="L17" s="1127"/>
      <c r="M17" s="1127"/>
      <c r="N17" s="1127"/>
      <c r="O17" s="1127"/>
      <c r="P17" s="1127"/>
      <c r="Q17" s="1127"/>
      <c r="R17" s="1127"/>
      <c r="S17" s="1127"/>
      <c r="T17" s="1127"/>
      <c r="U17" s="1127"/>
      <c r="V17" s="1127"/>
      <c r="W17" s="1127"/>
      <c r="X17" s="1127"/>
      <c r="Y17" s="59"/>
    </row>
    <row r="18" spans="1:25" ht="15">
      <c r="A18" s="43"/>
      <c r="B18" s="78"/>
      <c r="C18" s="77"/>
      <c r="D18" s="60"/>
      <c r="E18" s="1127"/>
      <c r="F18" s="1127"/>
      <c r="G18" s="1127"/>
      <c r="H18" s="1127"/>
      <c r="I18" s="1127"/>
      <c r="J18" s="1127"/>
      <c r="K18" s="1127"/>
      <c r="L18" s="1127"/>
      <c r="M18" s="1127"/>
      <c r="N18" s="1127"/>
      <c r="O18" s="1127"/>
      <c r="P18" s="1127"/>
      <c r="Q18" s="1127"/>
      <c r="R18" s="1127"/>
      <c r="S18" s="1127"/>
      <c r="T18" s="1127"/>
      <c r="U18" s="1127"/>
      <c r="V18" s="1127"/>
      <c r="W18" s="1127"/>
      <c r="X18" s="1127"/>
      <c r="Y18" s="59"/>
    </row>
    <row r="19" spans="1:25" ht="59.25" customHeight="1">
      <c r="A19" s="43"/>
      <c r="B19" s="78"/>
      <c r="C19" s="77"/>
      <c r="D19" s="66"/>
      <c r="E19" s="1127"/>
      <c r="F19" s="1127"/>
      <c r="G19" s="1127"/>
      <c r="H19" s="1127"/>
      <c r="I19" s="1127"/>
      <c r="J19" s="1127"/>
      <c r="K19" s="1127"/>
      <c r="L19" s="1127"/>
      <c r="M19" s="1127"/>
      <c r="N19" s="1127"/>
      <c r="O19" s="1127"/>
      <c r="P19" s="1127"/>
      <c r="Q19" s="1127"/>
      <c r="R19" s="1127"/>
      <c r="S19" s="1127"/>
      <c r="T19" s="1127"/>
      <c r="U19" s="1127"/>
      <c r="V19" s="1127"/>
      <c r="W19" s="1127"/>
      <c r="X19" s="1127"/>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236</v>
      </c>
      <c r="F21" s="1133" t="s">
        <v>253</v>
      </c>
      <c r="G21" s="1134"/>
      <c r="H21" s="1134"/>
      <c r="I21" s="1134"/>
      <c r="J21" s="1134"/>
      <c r="K21" s="1134"/>
      <c r="L21" s="1134"/>
      <c r="M21" s="1134"/>
      <c r="N21" s="60"/>
      <c r="O21" s="71" t="s">
        <v>236</v>
      </c>
      <c r="P21" s="1135" t="s">
        <v>237</v>
      </c>
      <c r="Q21" s="1136"/>
      <c r="R21" s="1136"/>
      <c r="S21" s="1136"/>
      <c r="T21" s="1136"/>
      <c r="U21" s="1136"/>
      <c r="V21" s="1136"/>
      <c r="W21" s="1136"/>
      <c r="X21" s="1136"/>
      <c r="Y21" s="59"/>
    </row>
    <row r="22" spans="1:25" ht="14.25" hidden="1" customHeight="1">
      <c r="A22" s="43"/>
      <c r="B22" s="78"/>
      <c r="C22" s="77"/>
      <c r="D22" s="61"/>
      <c r="E22" s="94" t="s">
        <v>236</v>
      </c>
      <c r="F22" s="1133" t="s">
        <v>239</v>
      </c>
      <c r="G22" s="1134"/>
      <c r="H22" s="1134"/>
      <c r="I22" s="1134"/>
      <c r="J22" s="1134"/>
      <c r="K22" s="1134"/>
      <c r="L22" s="1134"/>
      <c r="M22" s="1134"/>
      <c r="N22" s="60"/>
      <c r="O22" s="74" t="s">
        <v>236</v>
      </c>
      <c r="P22" s="1135" t="s">
        <v>586</v>
      </c>
      <c r="Q22" s="1136"/>
      <c r="R22" s="1136"/>
      <c r="S22" s="1136"/>
      <c r="T22" s="1136"/>
      <c r="U22" s="1136"/>
      <c r="V22" s="1136"/>
      <c r="W22" s="1136"/>
      <c r="X22" s="1136"/>
      <c r="Y22" s="59"/>
    </row>
    <row r="23" spans="1:25" ht="27" hidden="1" customHeight="1">
      <c r="A23" s="43"/>
      <c r="B23" s="78"/>
      <c r="C23" s="77"/>
      <c r="D23" s="61"/>
      <c r="E23" s="60"/>
      <c r="F23" s="60"/>
      <c r="G23" s="60"/>
      <c r="H23" s="60"/>
      <c r="I23" s="60"/>
      <c r="J23" s="60"/>
      <c r="K23" s="60"/>
      <c r="L23" s="60"/>
      <c r="M23" s="60"/>
      <c r="N23" s="60"/>
      <c r="O23" s="60"/>
      <c r="P23" s="1128"/>
      <c r="Q23" s="1128"/>
      <c r="R23" s="1128"/>
      <c r="S23" s="1128"/>
      <c r="T23" s="1128"/>
      <c r="U23" s="1128"/>
      <c r="V23" s="1128"/>
      <c r="W23" s="1128"/>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2" t="s">
        <v>393</v>
      </c>
      <c r="F35" s="1132"/>
      <c r="G35" s="1132"/>
      <c r="H35" s="1132"/>
      <c r="I35" s="1132"/>
      <c r="J35" s="1132"/>
      <c r="K35" s="1132"/>
      <c r="L35" s="1132"/>
      <c r="M35" s="1132"/>
      <c r="N35" s="1132"/>
      <c r="O35" s="1132"/>
      <c r="P35" s="1132"/>
      <c r="Q35" s="1132"/>
      <c r="R35" s="1132"/>
      <c r="S35" s="1132"/>
      <c r="T35" s="1132"/>
      <c r="U35" s="1132"/>
      <c r="V35" s="1132"/>
      <c r="W35" s="1132"/>
      <c r="X35" s="1132"/>
      <c r="Y35" s="59"/>
    </row>
    <row r="36" spans="1:25" ht="38.25" hidden="1" customHeight="1">
      <c r="A36" s="43"/>
      <c r="B36" s="78"/>
      <c r="C36" s="77"/>
      <c r="D36" s="61"/>
      <c r="E36" s="1132"/>
      <c r="F36" s="1132"/>
      <c r="G36" s="1132"/>
      <c r="H36" s="1132"/>
      <c r="I36" s="1132"/>
      <c r="J36" s="1132"/>
      <c r="K36" s="1132"/>
      <c r="L36" s="1132"/>
      <c r="M36" s="1132"/>
      <c r="N36" s="1132"/>
      <c r="O36" s="1132"/>
      <c r="P36" s="1132"/>
      <c r="Q36" s="1132"/>
      <c r="R36" s="1132"/>
      <c r="S36" s="1132"/>
      <c r="T36" s="1132"/>
      <c r="U36" s="1132"/>
      <c r="V36" s="1132"/>
      <c r="W36" s="1132"/>
      <c r="X36" s="1132"/>
      <c r="Y36" s="59"/>
    </row>
    <row r="37" spans="1:25" ht="9.75" hidden="1" customHeight="1">
      <c r="A37" s="43"/>
      <c r="B37" s="78"/>
      <c r="C37" s="77"/>
      <c r="D37" s="61"/>
      <c r="E37" s="1132"/>
      <c r="F37" s="1132"/>
      <c r="G37" s="1132"/>
      <c r="H37" s="1132"/>
      <c r="I37" s="1132"/>
      <c r="J37" s="1132"/>
      <c r="K37" s="1132"/>
      <c r="L37" s="1132"/>
      <c r="M37" s="1132"/>
      <c r="N37" s="1132"/>
      <c r="O37" s="1132"/>
      <c r="P37" s="1132"/>
      <c r="Q37" s="1132"/>
      <c r="R37" s="1132"/>
      <c r="S37" s="1132"/>
      <c r="T37" s="1132"/>
      <c r="U37" s="1132"/>
      <c r="V37" s="1132"/>
      <c r="W37" s="1132"/>
      <c r="X37" s="1132"/>
      <c r="Y37" s="59"/>
    </row>
    <row r="38" spans="1:25" ht="51" hidden="1" customHeight="1">
      <c r="A38" s="43"/>
      <c r="B38" s="78"/>
      <c r="C38" s="77"/>
      <c r="D38" s="61"/>
      <c r="E38" s="1132"/>
      <c r="F38" s="1132"/>
      <c r="G38" s="1132"/>
      <c r="H38" s="1132"/>
      <c r="I38" s="1132"/>
      <c r="J38" s="1132"/>
      <c r="K38" s="1132"/>
      <c r="L38" s="1132"/>
      <c r="M38" s="1132"/>
      <c r="N38" s="1132"/>
      <c r="O38" s="1132"/>
      <c r="P38" s="1132"/>
      <c r="Q38" s="1132"/>
      <c r="R38" s="1132"/>
      <c r="S38" s="1132"/>
      <c r="T38" s="1132"/>
      <c r="U38" s="1132"/>
      <c r="V38" s="1132"/>
      <c r="W38" s="1132"/>
      <c r="X38" s="1132"/>
      <c r="Y38" s="59"/>
    </row>
    <row r="39" spans="1:25" ht="15" hidden="1" customHeight="1">
      <c r="A39" s="43"/>
      <c r="B39" s="78"/>
      <c r="C39" s="77"/>
      <c r="D39" s="61"/>
      <c r="E39" s="1132"/>
      <c r="F39" s="1132"/>
      <c r="G39" s="1132"/>
      <c r="H39" s="1132"/>
      <c r="I39" s="1132"/>
      <c r="J39" s="1132"/>
      <c r="K39" s="1132"/>
      <c r="L39" s="1132"/>
      <c r="M39" s="1132"/>
      <c r="N39" s="1132"/>
      <c r="O39" s="1132"/>
      <c r="P39" s="1132"/>
      <c r="Q39" s="1132"/>
      <c r="R39" s="1132"/>
      <c r="S39" s="1132"/>
      <c r="T39" s="1132"/>
      <c r="U39" s="1132"/>
      <c r="V39" s="1132"/>
      <c r="W39" s="1132"/>
      <c r="X39" s="1132"/>
      <c r="Y39" s="59"/>
    </row>
    <row r="40" spans="1:25" ht="12" hidden="1" customHeight="1">
      <c r="A40" s="43"/>
      <c r="B40" s="78"/>
      <c r="C40" s="77"/>
      <c r="D40" s="61"/>
      <c r="E40" s="1137"/>
      <c r="F40" s="1138"/>
      <c r="G40" s="1138"/>
      <c r="H40" s="1138"/>
      <c r="I40" s="1138"/>
      <c r="J40" s="1138"/>
      <c r="K40" s="1138"/>
      <c r="L40" s="1138"/>
      <c r="M40" s="1138"/>
      <c r="N40" s="1138"/>
      <c r="O40" s="1138"/>
      <c r="P40" s="1138"/>
      <c r="Q40" s="1138"/>
      <c r="R40" s="1138"/>
      <c r="S40" s="1138"/>
      <c r="T40" s="1138"/>
      <c r="U40" s="1138"/>
      <c r="V40" s="1138"/>
      <c r="W40" s="1138"/>
      <c r="X40" s="1138"/>
      <c r="Y40" s="59"/>
    </row>
    <row r="41" spans="1:25" ht="38.25" hidden="1" customHeight="1">
      <c r="A41" s="43"/>
      <c r="B41" s="78"/>
      <c r="C41" s="77"/>
      <c r="D41" s="61"/>
      <c r="E41" s="1132"/>
      <c r="F41" s="1132"/>
      <c r="G41" s="1132"/>
      <c r="H41" s="1132"/>
      <c r="I41" s="1132"/>
      <c r="J41" s="1132"/>
      <c r="K41" s="1132"/>
      <c r="L41" s="1132"/>
      <c r="M41" s="1132"/>
      <c r="N41" s="1132"/>
      <c r="O41" s="1132"/>
      <c r="P41" s="1132"/>
      <c r="Q41" s="1132"/>
      <c r="R41" s="1132"/>
      <c r="S41" s="1132"/>
      <c r="T41" s="1132"/>
      <c r="U41" s="1132"/>
      <c r="V41" s="1132"/>
      <c r="W41" s="1132"/>
      <c r="X41" s="1132"/>
      <c r="Y41" s="59"/>
    </row>
    <row r="42" spans="1:25" ht="15" hidden="1">
      <c r="A42" s="43"/>
      <c r="B42" s="78"/>
      <c r="C42" s="77"/>
      <c r="D42" s="61"/>
      <c r="E42" s="1132"/>
      <c r="F42" s="1132"/>
      <c r="G42" s="1132"/>
      <c r="H42" s="1132"/>
      <c r="I42" s="1132"/>
      <c r="J42" s="1132"/>
      <c r="K42" s="1132"/>
      <c r="L42" s="1132"/>
      <c r="M42" s="1132"/>
      <c r="N42" s="1132"/>
      <c r="O42" s="1132"/>
      <c r="P42" s="1132"/>
      <c r="Q42" s="1132"/>
      <c r="R42" s="1132"/>
      <c r="S42" s="1132"/>
      <c r="T42" s="1132"/>
      <c r="U42" s="1132"/>
      <c r="V42" s="1132"/>
      <c r="W42" s="1132"/>
      <c r="X42" s="1132"/>
      <c r="Y42" s="59"/>
    </row>
    <row r="43" spans="1:25" ht="15" hidden="1">
      <c r="A43" s="43"/>
      <c r="B43" s="78"/>
      <c r="C43" s="77"/>
      <c r="D43" s="61"/>
      <c r="E43" s="1132"/>
      <c r="F43" s="1132"/>
      <c r="G43" s="1132"/>
      <c r="H43" s="1132"/>
      <c r="I43" s="1132"/>
      <c r="J43" s="1132"/>
      <c r="K43" s="1132"/>
      <c r="L43" s="1132"/>
      <c r="M43" s="1132"/>
      <c r="N43" s="1132"/>
      <c r="O43" s="1132"/>
      <c r="P43" s="1132"/>
      <c r="Q43" s="1132"/>
      <c r="R43" s="1132"/>
      <c r="S43" s="1132"/>
      <c r="T43" s="1132"/>
      <c r="U43" s="1132"/>
      <c r="V43" s="1132"/>
      <c r="W43" s="1132"/>
      <c r="X43" s="1132"/>
      <c r="Y43" s="59"/>
    </row>
    <row r="44" spans="1:25" ht="33.75" hidden="1" customHeight="1">
      <c r="A44" s="43"/>
      <c r="B44" s="78"/>
      <c r="C44" s="77"/>
      <c r="D44" s="66"/>
      <c r="E44" s="1132"/>
      <c r="F44" s="1132"/>
      <c r="G44" s="1132"/>
      <c r="H44" s="1132"/>
      <c r="I44" s="1132"/>
      <c r="J44" s="1132"/>
      <c r="K44" s="1132"/>
      <c r="L44" s="1132"/>
      <c r="M44" s="1132"/>
      <c r="N44" s="1132"/>
      <c r="O44" s="1132"/>
      <c r="P44" s="1132"/>
      <c r="Q44" s="1132"/>
      <c r="R44" s="1132"/>
      <c r="S44" s="1132"/>
      <c r="T44" s="1132"/>
      <c r="U44" s="1132"/>
      <c r="V44" s="1132"/>
      <c r="W44" s="1132"/>
      <c r="X44" s="1132"/>
      <c r="Y44" s="59"/>
    </row>
    <row r="45" spans="1:25" ht="15" hidden="1">
      <c r="A45" s="43"/>
      <c r="B45" s="78"/>
      <c r="C45" s="77"/>
      <c r="D45" s="66"/>
      <c r="E45" s="1132"/>
      <c r="F45" s="1132"/>
      <c r="G45" s="1132"/>
      <c r="H45" s="1132"/>
      <c r="I45" s="1132"/>
      <c r="J45" s="1132"/>
      <c r="K45" s="1132"/>
      <c r="L45" s="1132"/>
      <c r="M45" s="1132"/>
      <c r="N45" s="1132"/>
      <c r="O45" s="1132"/>
      <c r="P45" s="1132"/>
      <c r="Q45" s="1132"/>
      <c r="R45" s="1132"/>
      <c r="S45" s="1132"/>
      <c r="T45" s="1132"/>
      <c r="U45" s="1132"/>
      <c r="V45" s="1132"/>
      <c r="W45" s="1132"/>
      <c r="X45" s="1132"/>
      <c r="Y45" s="59"/>
    </row>
    <row r="46" spans="1:25" ht="24" hidden="1" customHeight="1">
      <c r="A46" s="43"/>
      <c r="B46" s="78"/>
      <c r="C46" s="77"/>
      <c r="D46" s="61"/>
      <c r="E46" s="1143" t="s">
        <v>235</v>
      </c>
      <c r="F46" s="1143"/>
      <c r="G46" s="1143"/>
      <c r="H46" s="1143"/>
      <c r="I46" s="1143"/>
      <c r="J46" s="1143"/>
      <c r="K46" s="1143"/>
      <c r="L46" s="1143"/>
      <c r="M46" s="1143"/>
      <c r="N46" s="1143"/>
      <c r="O46" s="1143"/>
      <c r="P46" s="1143"/>
      <c r="Q46" s="1143"/>
      <c r="R46" s="1143"/>
      <c r="S46" s="1143"/>
      <c r="T46" s="1143"/>
      <c r="U46" s="1143"/>
      <c r="V46" s="1143"/>
      <c r="W46" s="1143"/>
      <c r="X46" s="1143"/>
      <c r="Y46" s="59"/>
    </row>
    <row r="47" spans="1:25" ht="37.5" hidden="1" customHeight="1">
      <c r="A47" s="43"/>
      <c r="B47" s="78"/>
      <c r="C47" s="77"/>
      <c r="D47" s="61"/>
      <c r="E47" s="1143"/>
      <c r="F47" s="1143"/>
      <c r="G47" s="1143"/>
      <c r="H47" s="1143"/>
      <c r="I47" s="1143"/>
      <c r="J47" s="1143"/>
      <c r="K47" s="1143"/>
      <c r="L47" s="1143"/>
      <c r="M47" s="1143"/>
      <c r="N47" s="1143"/>
      <c r="O47" s="1143"/>
      <c r="P47" s="1143"/>
      <c r="Q47" s="1143"/>
      <c r="R47" s="1143"/>
      <c r="S47" s="1143"/>
      <c r="T47" s="1143"/>
      <c r="U47" s="1143"/>
      <c r="V47" s="1143"/>
      <c r="W47" s="1143"/>
      <c r="X47" s="1143"/>
      <c r="Y47" s="59"/>
    </row>
    <row r="48" spans="1:25" ht="24" hidden="1" customHeight="1">
      <c r="A48" s="43"/>
      <c r="B48" s="78"/>
      <c r="C48" s="77"/>
      <c r="D48" s="61"/>
      <c r="E48" s="1143"/>
      <c r="F48" s="1143"/>
      <c r="G48" s="1143"/>
      <c r="H48" s="1143"/>
      <c r="I48" s="1143"/>
      <c r="J48" s="1143"/>
      <c r="K48" s="1143"/>
      <c r="L48" s="1143"/>
      <c r="M48" s="1143"/>
      <c r="N48" s="1143"/>
      <c r="O48" s="1143"/>
      <c r="P48" s="1143"/>
      <c r="Q48" s="1143"/>
      <c r="R48" s="1143"/>
      <c r="S48" s="1143"/>
      <c r="T48" s="1143"/>
      <c r="U48" s="1143"/>
      <c r="V48" s="1143"/>
      <c r="W48" s="1143"/>
      <c r="X48" s="1143"/>
      <c r="Y48" s="59"/>
    </row>
    <row r="49" spans="1:25" ht="51" hidden="1" customHeight="1">
      <c r="A49" s="43"/>
      <c r="B49" s="78"/>
      <c r="C49" s="77"/>
      <c r="D49" s="61"/>
      <c r="E49" s="1143"/>
      <c r="F49" s="1143"/>
      <c r="G49" s="1143"/>
      <c r="H49" s="1143"/>
      <c r="I49" s="1143"/>
      <c r="J49" s="1143"/>
      <c r="K49" s="1143"/>
      <c r="L49" s="1143"/>
      <c r="M49" s="1143"/>
      <c r="N49" s="1143"/>
      <c r="O49" s="1143"/>
      <c r="P49" s="1143"/>
      <c r="Q49" s="1143"/>
      <c r="R49" s="1143"/>
      <c r="S49" s="1143"/>
      <c r="T49" s="1143"/>
      <c r="U49" s="1143"/>
      <c r="V49" s="1143"/>
      <c r="W49" s="1143"/>
      <c r="X49" s="1143"/>
      <c r="Y49" s="59"/>
    </row>
    <row r="50" spans="1:25" ht="15" hidden="1">
      <c r="A50" s="43"/>
      <c r="B50" s="78"/>
      <c r="C50" s="77"/>
      <c r="D50" s="61"/>
      <c r="E50" s="1143"/>
      <c r="F50" s="1143"/>
      <c r="G50" s="1143"/>
      <c r="H50" s="1143"/>
      <c r="I50" s="1143"/>
      <c r="J50" s="1143"/>
      <c r="K50" s="1143"/>
      <c r="L50" s="1143"/>
      <c r="M50" s="1143"/>
      <c r="N50" s="1143"/>
      <c r="O50" s="1143"/>
      <c r="P50" s="1143"/>
      <c r="Q50" s="1143"/>
      <c r="R50" s="1143"/>
      <c r="S50" s="1143"/>
      <c r="T50" s="1143"/>
      <c r="U50" s="1143"/>
      <c r="V50" s="1143"/>
      <c r="W50" s="1143"/>
      <c r="X50" s="1143"/>
      <c r="Y50" s="59"/>
    </row>
    <row r="51" spans="1:25" ht="15" hidden="1">
      <c r="A51" s="43"/>
      <c r="B51" s="78"/>
      <c r="C51" s="77"/>
      <c r="D51" s="61"/>
      <c r="E51" s="1143"/>
      <c r="F51" s="1143"/>
      <c r="G51" s="1143"/>
      <c r="H51" s="1143"/>
      <c r="I51" s="1143"/>
      <c r="J51" s="1143"/>
      <c r="K51" s="1143"/>
      <c r="L51" s="1143"/>
      <c r="M51" s="1143"/>
      <c r="N51" s="1143"/>
      <c r="O51" s="1143"/>
      <c r="P51" s="1143"/>
      <c r="Q51" s="1143"/>
      <c r="R51" s="1143"/>
      <c r="S51" s="1143"/>
      <c r="T51" s="1143"/>
      <c r="U51" s="1143"/>
      <c r="V51" s="1143"/>
      <c r="W51" s="1143"/>
      <c r="X51" s="1143"/>
      <c r="Y51" s="59"/>
    </row>
    <row r="52" spans="1:25" ht="15" hidden="1">
      <c r="A52" s="43"/>
      <c r="B52" s="78"/>
      <c r="C52" s="77"/>
      <c r="D52" s="61"/>
      <c r="E52" s="1143"/>
      <c r="F52" s="1143"/>
      <c r="G52" s="1143"/>
      <c r="H52" s="1143"/>
      <c r="I52" s="1143"/>
      <c r="J52" s="1143"/>
      <c r="K52" s="1143"/>
      <c r="L52" s="1143"/>
      <c r="M52" s="1143"/>
      <c r="N52" s="1143"/>
      <c r="O52" s="1143"/>
      <c r="P52" s="1143"/>
      <c r="Q52" s="1143"/>
      <c r="R52" s="1143"/>
      <c r="S52" s="1143"/>
      <c r="T52" s="1143"/>
      <c r="U52" s="1143"/>
      <c r="V52" s="1143"/>
      <c r="W52" s="1143"/>
      <c r="X52" s="1143"/>
      <c r="Y52" s="59"/>
    </row>
    <row r="53" spans="1:25" ht="15" hidden="1">
      <c r="A53" s="43"/>
      <c r="B53" s="78"/>
      <c r="C53" s="77"/>
      <c r="D53" s="61"/>
      <c r="E53" s="1143"/>
      <c r="F53" s="1143"/>
      <c r="G53" s="1143"/>
      <c r="H53" s="1143"/>
      <c r="I53" s="1143"/>
      <c r="J53" s="1143"/>
      <c r="K53" s="1143"/>
      <c r="L53" s="1143"/>
      <c r="M53" s="1143"/>
      <c r="N53" s="1143"/>
      <c r="O53" s="1143"/>
      <c r="P53" s="1143"/>
      <c r="Q53" s="1143"/>
      <c r="R53" s="1143"/>
      <c r="S53" s="1143"/>
      <c r="T53" s="1143"/>
      <c r="U53" s="1143"/>
      <c r="V53" s="1143"/>
      <c r="W53" s="1143"/>
      <c r="X53" s="1143"/>
      <c r="Y53" s="59"/>
    </row>
    <row r="54" spans="1:25" ht="15" hidden="1">
      <c r="A54" s="43"/>
      <c r="B54" s="78"/>
      <c r="C54" s="77"/>
      <c r="D54" s="61"/>
      <c r="E54" s="1143"/>
      <c r="F54" s="1143"/>
      <c r="G54" s="1143"/>
      <c r="H54" s="1143"/>
      <c r="I54" s="1143"/>
      <c r="J54" s="1143"/>
      <c r="K54" s="1143"/>
      <c r="L54" s="1143"/>
      <c r="M54" s="1143"/>
      <c r="N54" s="1143"/>
      <c r="O54" s="1143"/>
      <c r="P54" s="1143"/>
      <c r="Q54" s="1143"/>
      <c r="R54" s="1143"/>
      <c r="S54" s="1143"/>
      <c r="T54" s="1143"/>
      <c r="U54" s="1143"/>
      <c r="V54" s="1143"/>
      <c r="W54" s="1143"/>
      <c r="X54" s="1143"/>
      <c r="Y54" s="59"/>
    </row>
    <row r="55" spans="1:25" ht="15" hidden="1">
      <c r="A55" s="43"/>
      <c r="B55" s="78"/>
      <c r="C55" s="77"/>
      <c r="D55" s="61"/>
      <c r="E55" s="1143"/>
      <c r="F55" s="1143"/>
      <c r="G55" s="1143"/>
      <c r="H55" s="1143"/>
      <c r="I55" s="1143"/>
      <c r="J55" s="1143"/>
      <c r="K55" s="1143"/>
      <c r="L55" s="1143"/>
      <c r="M55" s="1143"/>
      <c r="N55" s="1143"/>
      <c r="O55" s="1143"/>
      <c r="P55" s="1143"/>
      <c r="Q55" s="1143"/>
      <c r="R55" s="1143"/>
      <c r="S55" s="1143"/>
      <c r="T55" s="1143"/>
      <c r="U55" s="1143"/>
      <c r="V55" s="1143"/>
      <c r="W55" s="1143"/>
      <c r="X55" s="1143"/>
      <c r="Y55" s="59"/>
    </row>
    <row r="56" spans="1:25" ht="25.5" hidden="1" customHeight="1">
      <c r="A56" s="43"/>
      <c r="B56" s="78"/>
      <c r="C56" s="77"/>
      <c r="D56" s="66"/>
      <c r="E56" s="1143"/>
      <c r="F56" s="1143"/>
      <c r="G56" s="1143"/>
      <c r="H56" s="1143"/>
      <c r="I56" s="1143"/>
      <c r="J56" s="1143"/>
      <c r="K56" s="1143"/>
      <c r="L56" s="1143"/>
      <c r="M56" s="1143"/>
      <c r="N56" s="1143"/>
      <c r="O56" s="1143"/>
      <c r="P56" s="1143"/>
      <c r="Q56" s="1143"/>
      <c r="R56" s="1143"/>
      <c r="S56" s="1143"/>
      <c r="T56" s="1143"/>
      <c r="U56" s="1143"/>
      <c r="V56" s="1143"/>
      <c r="W56" s="1143"/>
      <c r="X56" s="1143"/>
      <c r="Y56" s="59"/>
    </row>
    <row r="57" spans="1:25" ht="15" hidden="1">
      <c r="A57" s="43"/>
      <c r="B57" s="78"/>
      <c r="C57" s="77"/>
      <c r="D57" s="66"/>
      <c r="E57" s="1143"/>
      <c r="F57" s="1143"/>
      <c r="G57" s="1143"/>
      <c r="H57" s="1143"/>
      <c r="I57" s="1143"/>
      <c r="J57" s="1143"/>
      <c r="K57" s="1143"/>
      <c r="L57" s="1143"/>
      <c r="M57" s="1143"/>
      <c r="N57" s="1143"/>
      <c r="O57" s="1143"/>
      <c r="P57" s="1143"/>
      <c r="Q57" s="1143"/>
      <c r="R57" s="1143"/>
      <c r="S57" s="1143"/>
      <c r="T57" s="1143"/>
      <c r="U57" s="1143"/>
      <c r="V57" s="1143"/>
      <c r="W57" s="1143"/>
      <c r="X57" s="1143"/>
      <c r="Y57" s="59"/>
    </row>
    <row r="58" spans="1:25" ht="15" hidden="1" customHeight="1">
      <c r="A58" s="43"/>
      <c r="B58" s="78"/>
      <c r="C58" s="77"/>
      <c r="D58" s="61"/>
      <c r="E58" s="1129" t="s">
        <v>394</v>
      </c>
      <c r="F58" s="1129"/>
      <c r="G58" s="1129"/>
      <c r="H58" s="1129"/>
      <c r="I58" s="1129"/>
      <c r="J58" s="1129"/>
      <c r="K58" s="1129"/>
      <c r="L58" s="1129"/>
      <c r="M58" s="1129"/>
      <c r="N58" s="1129"/>
      <c r="O58" s="1129"/>
      <c r="P58" s="1129"/>
      <c r="Q58" s="1129"/>
      <c r="R58" s="1129"/>
      <c r="S58" s="1129"/>
      <c r="T58" s="1129"/>
      <c r="U58" s="1129"/>
      <c r="V58" s="231"/>
      <c r="W58" s="231"/>
      <c r="X58" s="231"/>
      <c r="Y58" s="59"/>
    </row>
    <row r="59" spans="1:25" ht="15" hidden="1" customHeight="1">
      <c r="A59" s="43"/>
      <c r="B59" s="78"/>
      <c r="C59" s="77"/>
      <c r="D59" s="61"/>
      <c r="E59" s="1144"/>
      <c r="F59" s="1144"/>
      <c r="G59" s="1144"/>
      <c r="H59" s="1137"/>
      <c r="I59" s="1138"/>
      <c r="J59" s="1138"/>
      <c r="K59" s="1138"/>
      <c r="L59" s="1138"/>
      <c r="M59" s="1138"/>
      <c r="N59" s="1138"/>
      <c r="O59" s="1138"/>
      <c r="P59" s="1138"/>
      <c r="Q59" s="1138"/>
      <c r="R59" s="1138"/>
      <c r="S59" s="1138"/>
      <c r="T59" s="1138"/>
      <c r="U59" s="1138"/>
      <c r="V59" s="1138"/>
      <c r="W59" s="1138"/>
      <c r="X59" s="1138"/>
      <c r="Y59" s="59"/>
    </row>
    <row r="60" spans="1:25" ht="15" hidden="1" customHeight="1">
      <c r="A60" s="43"/>
      <c r="B60" s="78"/>
      <c r="C60" s="77"/>
      <c r="D60" s="61"/>
      <c r="E60" s="1140"/>
      <c r="F60" s="1140"/>
      <c r="G60" s="1140"/>
      <c r="H60" s="1142"/>
      <c r="I60" s="1142"/>
      <c r="J60" s="1142"/>
      <c r="K60" s="1142"/>
      <c r="L60" s="1142"/>
      <c r="M60" s="1142"/>
      <c r="N60" s="1142"/>
      <c r="O60" s="1142"/>
      <c r="P60" s="1142"/>
      <c r="Q60" s="1142"/>
      <c r="R60" s="1142"/>
      <c r="S60" s="1142"/>
      <c r="T60" s="1142"/>
      <c r="U60" s="1142"/>
      <c r="V60" s="1142"/>
      <c r="W60" s="1142"/>
      <c r="X60" s="1142"/>
      <c r="Y60" s="59"/>
    </row>
    <row r="61" spans="1:25" ht="15" hidden="1">
      <c r="A61" s="43"/>
      <c r="B61" s="78"/>
      <c r="C61" s="77"/>
      <c r="D61" s="61"/>
      <c r="E61" s="70"/>
      <c r="F61" s="68"/>
      <c r="G61" s="69"/>
      <c r="H61" s="1142"/>
      <c r="I61" s="1142"/>
      <c r="J61" s="1142"/>
      <c r="K61" s="1142"/>
      <c r="L61" s="1142"/>
      <c r="M61" s="1142"/>
      <c r="N61" s="1142"/>
      <c r="O61" s="1142"/>
      <c r="P61" s="1142"/>
      <c r="Q61" s="1142"/>
      <c r="R61" s="1142"/>
      <c r="S61" s="1142"/>
      <c r="T61" s="1142"/>
      <c r="U61" s="1142"/>
      <c r="V61" s="1142"/>
      <c r="W61" s="1142"/>
      <c r="X61" s="1142"/>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9" t="s">
        <v>395</v>
      </c>
      <c r="F70" s="1129"/>
      <c r="G70" s="1129"/>
      <c r="H70" s="1129"/>
      <c r="I70" s="1129"/>
      <c r="J70" s="1129"/>
      <c r="K70" s="1129"/>
      <c r="L70" s="1129"/>
      <c r="M70" s="1129"/>
      <c r="N70" s="1129"/>
      <c r="O70" s="1129"/>
      <c r="P70" s="1129"/>
      <c r="Q70" s="1129"/>
      <c r="R70" s="1129"/>
      <c r="S70" s="1129"/>
      <c r="T70" s="1129"/>
      <c r="U70" s="448"/>
      <c r="V70" s="448"/>
      <c r="W70" s="448"/>
      <c r="X70" s="448"/>
      <c r="Y70" s="59"/>
    </row>
    <row r="71" spans="1:25" ht="15" hidden="1">
      <c r="A71" s="43"/>
      <c r="B71" s="78"/>
      <c r="C71" s="77"/>
      <c r="D71" s="61"/>
      <c r="E71" s="1129" t="s">
        <v>585</v>
      </c>
      <c r="F71" s="1129"/>
      <c r="G71" s="1129"/>
      <c r="H71" s="1129"/>
      <c r="I71" s="1129"/>
      <c r="J71" s="1129"/>
      <c r="K71" s="1129"/>
      <c r="L71" s="1129"/>
      <c r="M71" s="1129"/>
      <c r="N71" s="1129"/>
      <c r="O71" s="1129"/>
      <c r="P71" s="1129"/>
      <c r="Q71" s="1129"/>
      <c r="R71" s="1129"/>
      <c r="S71" s="1129"/>
      <c r="T71" s="1129"/>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29" t="s">
        <v>394</v>
      </c>
      <c r="F81" s="1129"/>
      <c r="G81" s="1129"/>
      <c r="H81" s="1129"/>
      <c r="I81" s="1129"/>
      <c r="J81" s="1129"/>
      <c r="K81" s="1129"/>
      <c r="L81" s="1129"/>
      <c r="M81" s="1129"/>
      <c r="N81" s="1129"/>
      <c r="O81" s="1129"/>
      <c r="P81" s="1129"/>
      <c r="Q81" s="1129"/>
      <c r="R81" s="1129"/>
      <c r="S81" s="1129"/>
      <c r="T81" s="1129"/>
      <c r="U81" s="1129"/>
      <c r="V81" s="231"/>
      <c r="W81" s="231"/>
      <c r="X81" s="231"/>
      <c r="Y81" s="59"/>
    </row>
    <row r="82" spans="1:25" ht="15" hidden="1" customHeight="1">
      <c r="A82" s="43"/>
      <c r="B82" s="78"/>
      <c r="C82" s="77"/>
      <c r="D82" s="61"/>
      <c r="E82" s="1140"/>
      <c r="F82" s="1140"/>
      <c r="G82" s="1140"/>
      <c r="H82" s="1137"/>
      <c r="I82" s="1138"/>
      <c r="J82" s="1138"/>
      <c r="K82" s="1138"/>
      <c r="L82" s="1138"/>
      <c r="M82" s="1138"/>
      <c r="N82" s="1138"/>
      <c r="O82" s="1138"/>
      <c r="P82" s="1138"/>
      <c r="Q82" s="1138"/>
      <c r="R82" s="1138"/>
      <c r="S82" s="1138"/>
      <c r="T82" s="1138"/>
      <c r="U82" s="1138"/>
      <c r="V82" s="1138"/>
      <c r="W82" s="1138"/>
      <c r="X82" s="1138"/>
      <c r="Y82" s="59"/>
    </row>
    <row r="83" spans="1:25" ht="15" hidden="1" customHeight="1">
      <c r="A83" s="43"/>
      <c r="B83" s="78"/>
      <c r="C83" s="77"/>
      <c r="D83" s="61"/>
      <c r="Y83" s="59"/>
    </row>
    <row r="84" spans="1:25" ht="15" hidden="1" customHeight="1">
      <c r="A84" s="43"/>
      <c r="B84" s="78"/>
      <c r="C84" s="77"/>
      <c r="D84" s="61"/>
      <c r="E84" s="70"/>
      <c r="F84" s="68"/>
      <c r="G84" s="69"/>
      <c r="H84" s="1142"/>
      <c r="I84" s="1142"/>
      <c r="J84" s="1142"/>
      <c r="K84" s="1142"/>
      <c r="L84" s="1142"/>
      <c r="M84" s="1142"/>
      <c r="N84" s="1142"/>
      <c r="O84" s="1142"/>
      <c r="P84" s="1142"/>
      <c r="Q84" s="1142"/>
      <c r="R84" s="1142"/>
      <c r="S84" s="1142"/>
      <c r="T84" s="1142"/>
      <c r="U84" s="1142"/>
      <c r="V84" s="1142"/>
      <c r="W84" s="1142"/>
      <c r="X84" s="1142"/>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1" t="s">
        <v>234</v>
      </c>
      <c r="F98" s="1141"/>
      <c r="G98" s="1141"/>
      <c r="H98" s="1141"/>
      <c r="I98" s="1141"/>
      <c r="J98" s="1141"/>
      <c r="K98" s="1141"/>
      <c r="L98" s="1141"/>
      <c r="M98" s="1141"/>
      <c r="N98" s="1141"/>
      <c r="O98" s="1141"/>
      <c r="P98" s="1141"/>
      <c r="Q98" s="1141"/>
      <c r="R98" s="1141"/>
      <c r="S98" s="1141"/>
      <c r="T98" s="1141"/>
      <c r="U98" s="1141"/>
      <c r="V98" s="1141"/>
      <c r="W98" s="1141"/>
      <c r="X98" s="1141"/>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9" t="s">
        <v>233</v>
      </c>
      <c r="G100" s="1139"/>
      <c r="H100" s="1139"/>
      <c r="I100" s="1139"/>
      <c r="J100" s="1139"/>
      <c r="K100" s="1139"/>
      <c r="L100" s="1139"/>
      <c r="M100" s="1139"/>
      <c r="N100" s="1139"/>
      <c r="O100" s="1139"/>
      <c r="P100" s="1139"/>
      <c r="Q100" s="1139"/>
      <c r="R100" s="1139"/>
      <c r="S100" s="1139"/>
      <c r="T100" s="62"/>
      <c r="U100" s="60"/>
      <c r="V100" s="60"/>
      <c r="W100" s="60"/>
      <c r="X100" s="60"/>
      <c r="Y100" s="59"/>
      <c r="AA100" s="79" t="s">
        <v>231</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9" t="s">
        <v>232</v>
      </c>
      <c r="G102" s="1139"/>
      <c r="H102" s="1139"/>
      <c r="I102" s="1139"/>
      <c r="J102" s="1139"/>
      <c r="K102" s="1139"/>
      <c r="L102" s="1139"/>
      <c r="M102" s="1139"/>
      <c r="N102" s="1139"/>
      <c r="O102" s="1139"/>
      <c r="P102" s="1139"/>
      <c r="Q102" s="1139"/>
      <c r="R102" s="1139"/>
      <c r="S102" s="1139"/>
      <c r="T102" s="1139"/>
      <c r="U102" s="1139"/>
      <c r="V102" s="1139"/>
      <c r="W102" s="1139"/>
      <c r="X102" s="1139"/>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207</v>
      </c>
    </row>
    <row r="2" spans="1:20" ht="22.5">
      <c r="F2" s="1199" t="s">
        <v>490</v>
      </c>
      <c r="G2" s="1200"/>
      <c r="H2" s="1201"/>
      <c r="I2" s="434"/>
    </row>
    <row r="3" spans="1:20" ht="3" customHeight="1"/>
    <row r="4" spans="1:20" s="190" customFormat="1" ht="11.25">
      <c r="A4" s="214"/>
      <c r="B4" s="214"/>
      <c r="C4" s="214"/>
      <c r="D4" s="214"/>
      <c r="F4" s="1151" t="s">
        <v>453</v>
      </c>
      <c r="G4" s="1151"/>
      <c r="H4" s="1151"/>
      <c r="I4" s="1202" t="s">
        <v>454</v>
      </c>
      <c r="J4" s="214"/>
      <c r="K4" s="214"/>
      <c r="L4" s="214"/>
      <c r="M4" s="214"/>
      <c r="N4" s="214"/>
      <c r="O4" s="214"/>
      <c r="P4" s="214"/>
      <c r="Q4" s="214"/>
      <c r="R4" s="214"/>
      <c r="S4" s="214"/>
      <c r="T4" s="214"/>
    </row>
    <row r="5" spans="1:20" s="190" customFormat="1" ht="11.25" customHeight="1">
      <c r="A5" s="214"/>
      <c r="B5" s="214"/>
      <c r="C5" s="214"/>
      <c r="D5" s="214"/>
      <c r="F5" s="318" t="s">
        <v>91</v>
      </c>
      <c r="G5" s="335" t="s">
        <v>456</v>
      </c>
      <c r="H5" s="317" t="s">
        <v>441</v>
      </c>
      <c r="I5" s="1202"/>
      <c r="J5" s="214"/>
      <c r="K5" s="214"/>
      <c r="L5" s="214"/>
      <c r="M5" s="214"/>
      <c r="N5" s="214"/>
      <c r="O5" s="214"/>
      <c r="P5" s="214"/>
      <c r="Q5" s="214"/>
      <c r="R5" s="214"/>
      <c r="S5" s="214"/>
      <c r="T5" s="214"/>
    </row>
    <row r="6" spans="1:20" s="190" customFormat="1" ht="12" customHeight="1">
      <c r="A6" s="214"/>
      <c r="B6" s="214"/>
      <c r="C6" s="214"/>
      <c r="D6" s="214"/>
      <c r="F6" s="319" t="s">
        <v>92</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491</v>
      </c>
      <c r="H7" s="316" t="str">
        <f>IF(dateCh="","",dateCh)</f>
        <v>24.12.2020</v>
      </c>
      <c r="I7" s="196" t="s">
        <v>492</v>
      </c>
      <c r="J7" s="332"/>
      <c r="K7" s="214"/>
      <c r="L7" s="214"/>
      <c r="M7" s="214"/>
      <c r="N7" s="214"/>
      <c r="O7" s="214"/>
      <c r="P7" s="214"/>
      <c r="Q7" s="214"/>
      <c r="R7" s="214"/>
      <c r="S7" s="214"/>
      <c r="T7" s="214"/>
    </row>
    <row r="8" spans="1:20" s="190" customFormat="1" ht="45">
      <c r="A8" s="1203">
        <v>1</v>
      </c>
      <c r="B8" s="214"/>
      <c r="C8" s="214"/>
      <c r="D8" s="214"/>
      <c r="F8" s="333" t="str">
        <f>"2." &amp;mergeValue(A8)</f>
        <v>2.1</v>
      </c>
      <c r="G8" s="415" t="s">
        <v>493</v>
      </c>
      <c r="H8" s="316"/>
      <c r="I8" s="196" t="s">
        <v>589</v>
      </c>
      <c r="J8" s="332"/>
      <c r="K8" s="214"/>
      <c r="L8" s="214"/>
      <c r="M8" s="214"/>
      <c r="N8" s="214"/>
      <c r="O8" s="214"/>
      <c r="P8" s="214"/>
      <c r="Q8" s="214"/>
      <c r="R8" s="214"/>
      <c r="S8" s="214"/>
      <c r="T8" s="214"/>
    </row>
    <row r="9" spans="1:20" s="190" customFormat="1" ht="22.5">
      <c r="A9" s="1203"/>
      <c r="B9" s="214"/>
      <c r="C9" s="214"/>
      <c r="D9" s="214"/>
      <c r="F9" s="333" t="str">
        <f>"3." &amp;mergeValue(A9)</f>
        <v>3.1</v>
      </c>
      <c r="G9" s="415" t="s">
        <v>494</v>
      </c>
      <c r="H9" s="316"/>
      <c r="I9" s="196" t="s">
        <v>587</v>
      </c>
      <c r="J9" s="332"/>
      <c r="K9" s="214"/>
      <c r="L9" s="214"/>
      <c r="M9" s="214"/>
      <c r="N9" s="214"/>
      <c r="O9" s="214"/>
      <c r="P9" s="214"/>
      <c r="Q9" s="214"/>
      <c r="R9" s="214"/>
      <c r="S9" s="214"/>
      <c r="T9" s="214"/>
    </row>
    <row r="10" spans="1:20" s="190" customFormat="1" ht="22.5">
      <c r="A10" s="1203"/>
      <c r="B10" s="214"/>
      <c r="C10" s="214"/>
      <c r="D10" s="214"/>
      <c r="F10" s="333" t="str">
        <f>"4."&amp;mergeValue(A10)</f>
        <v>4.1</v>
      </c>
      <c r="G10" s="415" t="s">
        <v>495</v>
      </c>
      <c r="H10" s="317" t="s">
        <v>457</v>
      </c>
      <c r="I10" s="196"/>
      <c r="J10" s="332"/>
      <c r="K10" s="214"/>
      <c r="L10" s="214"/>
      <c r="M10" s="214"/>
      <c r="N10" s="214"/>
      <c r="O10" s="214"/>
      <c r="P10" s="214"/>
      <c r="Q10" s="214"/>
      <c r="R10" s="214"/>
      <c r="S10" s="214"/>
      <c r="T10" s="214"/>
    </row>
    <row r="11" spans="1:20" s="190" customFormat="1" ht="18.75">
      <c r="A11" s="1203"/>
      <c r="B11" s="1203">
        <v>1</v>
      </c>
      <c r="C11" s="342"/>
      <c r="D11" s="342"/>
      <c r="F11" s="333" t="str">
        <f>"4."&amp;mergeValue(A11) &amp;"."&amp;mergeValue(B11)</f>
        <v>4.1.1</v>
      </c>
      <c r="G11" s="323" t="s">
        <v>591</v>
      </c>
      <c r="H11" s="316" t="str">
        <f>IF(region_name="","",region_name)</f>
        <v>Ростовская область</v>
      </c>
      <c r="I11" s="196" t="s">
        <v>498</v>
      </c>
      <c r="J11" s="332"/>
      <c r="K11" s="214"/>
      <c r="L11" s="214"/>
      <c r="M11" s="214"/>
      <c r="N11" s="214"/>
      <c r="O11" s="214"/>
      <c r="P11" s="214"/>
      <c r="Q11" s="214"/>
      <c r="R11" s="214"/>
      <c r="S11" s="214"/>
      <c r="T11" s="214"/>
    </row>
    <row r="12" spans="1:20" s="190" customFormat="1" ht="22.5">
      <c r="A12" s="1203"/>
      <c r="B12" s="1203"/>
      <c r="C12" s="1203">
        <v>1</v>
      </c>
      <c r="D12" s="342"/>
      <c r="F12" s="333" t="str">
        <f>"4."&amp;mergeValue(A12) &amp;"."&amp;mergeValue(B12)&amp;"."&amp;mergeValue(C12)</f>
        <v>4.1.1.1</v>
      </c>
      <c r="G12" s="339" t="s">
        <v>496</v>
      </c>
      <c r="H12" s="316"/>
      <c r="I12" s="196" t="s">
        <v>499</v>
      </c>
      <c r="J12" s="332"/>
      <c r="K12" s="214"/>
      <c r="L12" s="214"/>
      <c r="M12" s="214"/>
      <c r="N12" s="214"/>
      <c r="O12" s="214"/>
      <c r="P12" s="214"/>
      <c r="Q12" s="214"/>
      <c r="R12" s="214"/>
      <c r="S12" s="214"/>
      <c r="T12" s="214"/>
    </row>
    <row r="13" spans="1:20" s="190" customFormat="1" ht="39" customHeight="1">
      <c r="A13" s="1203"/>
      <c r="B13" s="1203"/>
      <c r="C13" s="1203"/>
      <c r="D13" s="342">
        <v>1</v>
      </c>
      <c r="F13" s="333" t="str">
        <f>"4."&amp;mergeValue(A13) &amp;"."&amp;mergeValue(B13)&amp;"."&amp;mergeValue(C13)&amp;"."&amp;mergeValue(D13)</f>
        <v>4.1.1.1.1</v>
      </c>
      <c r="G13" s="418" t="s">
        <v>497</v>
      </c>
      <c r="H13" s="316"/>
      <c r="I13" s="1204" t="s">
        <v>590</v>
      </c>
      <c r="J13" s="332"/>
      <c r="K13" s="214"/>
      <c r="L13" s="214"/>
      <c r="M13" s="214"/>
      <c r="N13" s="214"/>
      <c r="O13" s="214"/>
      <c r="P13" s="214"/>
      <c r="Q13" s="214"/>
      <c r="R13" s="214"/>
      <c r="S13" s="214"/>
      <c r="T13" s="214"/>
    </row>
    <row r="14" spans="1:20" s="190" customFormat="1" ht="18.75">
      <c r="A14" s="1203"/>
      <c r="B14" s="1203"/>
      <c r="C14" s="1203"/>
      <c r="D14" s="342"/>
      <c r="F14" s="336"/>
      <c r="G14" s="150" t="s">
        <v>4</v>
      </c>
      <c r="H14" s="341"/>
      <c r="I14" s="1204"/>
      <c r="J14" s="332"/>
      <c r="K14" s="214"/>
      <c r="L14" s="214"/>
      <c r="M14" s="214"/>
      <c r="N14" s="214"/>
      <c r="O14" s="214"/>
      <c r="P14" s="214"/>
      <c r="Q14" s="214"/>
      <c r="R14" s="214"/>
      <c r="S14" s="214"/>
      <c r="T14" s="214"/>
    </row>
    <row r="15" spans="1:20" s="190" customFormat="1" ht="18.75">
      <c r="A15" s="1203"/>
      <c r="B15" s="1203"/>
      <c r="C15" s="342"/>
      <c r="D15" s="342"/>
      <c r="F15" s="419"/>
      <c r="G15" s="195" t="s">
        <v>402</v>
      </c>
      <c r="H15" s="420"/>
      <c r="I15" s="421"/>
      <c r="J15" s="332"/>
      <c r="K15" s="214"/>
      <c r="L15" s="214"/>
      <c r="M15" s="214"/>
      <c r="N15" s="214"/>
      <c r="O15" s="214"/>
      <c r="P15" s="214"/>
      <c r="Q15" s="214"/>
      <c r="R15" s="214"/>
      <c r="S15" s="214"/>
      <c r="T15" s="214"/>
    </row>
    <row r="16" spans="1:20" s="190" customFormat="1" ht="18.75">
      <c r="A16" s="1203"/>
      <c r="B16" s="214"/>
      <c r="C16" s="214"/>
      <c r="D16" s="214"/>
      <c r="F16" s="336"/>
      <c r="G16" s="155" t="s">
        <v>505</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504</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198" t="s">
        <v>592</v>
      </c>
      <c r="H19" s="1198"/>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99" hidden="1" customWidth="1"/>
    <col min="7" max="8" width="9.140625" style="505"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7"/>
    <col min="26" max="29" width="10.5703125" style="499"/>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31" t="s">
        <v>684</v>
      </c>
      <c r="M5" s="1231"/>
      <c r="N5" s="1231"/>
      <c r="O5" s="1231"/>
      <c r="P5" s="1231"/>
      <c r="Q5" s="1231"/>
      <c r="R5" s="1231"/>
      <c r="S5" s="1231"/>
      <c r="T5" s="1231"/>
      <c r="U5" s="578"/>
      <c r="V5" s="496"/>
    </row>
    <row r="6" spans="1:29" ht="3" customHeight="1">
      <c r="J6" s="481"/>
      <c r="K6" s="481"/>
      <c r="L6" s="477"/>
      <c r="M6" s="477"/>
      <c r="N6" s="477"/>
      <c r="O6" s="480"/>
      <c r="P6" s="480"/>
      <c r="Q6" s="480"/>
      <c r="R6" s="480"/>
      <c r="S6" s="480"/>
      <c r="T6" s="480"/>
      <c r="U6" s="477"/>
    </row>
    <row r="7" spans="1:29" s="491" customFormat="1" ht="22.5">
      <c r="A7" s="504"/>
      <c r="B7" s="504"/>
      <c r="C7" s="504"/>
      <c r="D7" s="504"/>
      <c r="E7" s="504"/>
      <c r="F7" s="504"/>
      <c r="G7" s="504"/>
      <c r="H7" s="504"/>
      <c r="L7" s="498"/>
      <c r="M7" s="616" t="s">
        <v>501</v>
      </c>
      <c r="N7" s="665"/>
      <c r="O7" s="1249" t="str">
        <f>IF(NameOrPr_ch="",IF(NameOrPr="","",NameOrPr),NameOrPr_ch)</f>
        <v>Региональная служба по тарифам Ростовской области</v>
      </c>
      <c r="P7" s="1250"/>
      <c r="Q7" s="1250"/>
      <c r="R7" s="1250"/>
      <c r="S7" s="1250"/>
      <c r="T7" s="1251"/>
      <c r="U7" s="666"/>
      <c r="Y7" s="1012"/>
      <c r="Z7" s="504"/>
      <c r="AA7" s="504"/>
      <c r="AB7" s="504"/>
      <c r="AC7" s="504"/>
    </row>
    <row r="8" spans="1:29" s="569" customFormat="1" ht="18.75">
      <c r="A8" s="589"/>
      <c r="B8" s="589"/>
      <c r="C8" s="589"/>
      <c r="D8" s="589"/>
      <c r="E8" s="589"/>
      <c r="F8" s="589"/>
      <c r="G8" s="589"/>
      <c r="H8" s="589"/>
      <c r="L8" s="498"/>
      <c r="M8" s="616" t="s">
        <v>595</v>
      </c>
      <c r="N8" s="665"/>
      <c r="O8" s="1249" t="str">
        <f>IF(datePr_ch="",IF(datePr="","",datePr),datePr_ch)</f>
        <v>18.12.2020</v>
      </c>
      <c r="P8" s="1250"/>
      <c r="Q8" s="1250"/>
      <c r="R8" s="1250"/>
      <c r="S8" s="1250"/>
      <c r="T8" s="1251"/>
      <c r="U8" s="666"/>
      <c r="Y8" s="1012"/>
      <c r="Z8" s="589"/>
      <c r="AA8" s="589"/>
      <c r="AB8" s="589"/>
      <c r="AC8" s="589"/>
    </row>
    <row r="9" spans="1:29" s="491" customFormat="1" ht="18.75">
      <c r="A9" s="504"/>
      <c r="B9" s="504"/>
      <c r="C9" s="504"/>
      <c r="D9" s="504"/>
      <c r="E9" s="504"/>
      <c r="F9" s="504"/>
      <c r="G9" s="504"/>
      <c r="H9" s="504"/>
      <c r="L9" s="551"/>
      <c r="M9" s="616" t="s">
        <v>594</v>
      </c>
      <c r="N9" s="665"/>
      <c r="O9" s="1249" t="str">
        <f>IF(numberPr_ch="",IF(numberPr="","",numberPr),numberPr_ch)</f>
        <v>54/6</v>
      </c>
      <c r="P9" s="1250"/>
      <c r="Q9" s="1250"/>
      <c r="R9" s="1250"/>
      <c r="S9" s="1250"/>
      <c r="T9" s="1251"/>
      <c r="U9" s="666"/>
      <c r="Y9" s="1012"/>
      <c r="Z9" s="504"/>
      <c r="AA9" s="504"/>
      <c r="AB9" s="504"/>
      <c r="AC9" s="504"/>
    </row>
    <row r="10" spans="1:29" s="491" customFormat="1" ht="18.75">
      <c r="A10" s="504"/>
      <c r="B10" s="504"/>
      <c r="C10" s="504"/>
      <c r="D10" s="504"/>
      <c r="E10" s="504"/>
      <c r="F10" s="504"/>
      <c r="G10" s="504"/>
      <c r="H10" s="504"/>
      <c r="L10" s="551"/>
      <c r="M10" s="616" t="s">
        <v>500</v>
      </c>
      <c r="N10" s="665"/>
      <c r="O10" s="1249" t="str">
        <f>IF(IstPub_ch="",IF(IstPub="","",IstPub),IstPub_ch)</f>
        <v>www.rst.donland.ru</v>
      </c>
      <c r="P10" s="1250"/>
      <c r="Q10" s="1250"/>
      <c r="R10" s="1250"/>
      <c r="S10" s="1250"/>
      <c r="T10" s="1251"/>
      <c r="U10" s="666"/>
      <c r="Y10" s="1012"/>
      <c r="Z10" s="504"/>
      <c r="AA10" s="504"/>
      <c r="AB10" s="504"/>
      <c r="AC10" s="504"/>
    </row>
    <row r="11" spans="1:29" s="612" customFormat="1" ht="18.75" hidden="1">
      <c r="A11" s="613"/>
      <c r="B11" s="613"/>
      <c r="C11" s="613"/>
      <c r="D11" s="613"/>
      <c r="E11" s="613"/>
      <c r="F11" s="613"/>
      <c r="G11" s="613"/>
      <c r="H11" s="613"/>
      <c r="L11" s="751"/>
      <c r="M11" s="749"/>
      <c r="O11" s="748"/>
      <c r="P11" s="748"/>
      <c r="Q11" s="770" t="s">
        <v>719</v>
      </c>
      <c r="R11" s="770" t="s">
        <v>720</v>
      </c>
      <c r="S11" s="748"/>
      <c r="T11" s="748"/>
      <c r="U11" s="666"/>
      <c r="Y11" s="772"/>
      <c r="Z11" s="613"/>
      <c r="AA11" s="613"/>
      <c r="AB11" s="613"/>
      <c r="AC11" s="613"/>
    </row>
    <row r="12" spans="1:29" s="491" customFormat="1" ht="11.25" hidden="1">
      <c r="A12" s="504"/>
      <c r="B12" s="504"/>
      <c r="C12" s="504"/>
      <c r="D12" s="504"/>
      <c r="E12" s="504"/>
      <c r="F12" s="504"/>
      <c r="G12" s="504"/>
      <c r="H12" s="504"/>
      <c r="L12" s="1232"/>
      <c r="M12" s="1232"/>
      <c r="N12" s="488"/>
      <c r="O12" s="766"/>
      <c r="P12" s="766"/>
      <c r="Q12" s="766"/>
      <c r="R12" s="766"/>
      <c r="S12" s="766"/>
      <c r="T12" s="766"/>
      <c r="U12" s="486"/>
      <c r="V12" s="502" t="s">
        <v>372</v>
      </c>
      <c r="Y12" s="1012"/>
      <c r="Z12" s="504"/>
      <c r="AA12" s="504"/>
      <c r="AB12" s="504"/>
      <c r="AC12" s="504"/>
    </row>
    <row r="13" spans="1:29" ht="15" customHeight="1">
      <c r="J13" s="481"/>
      <c r="K13" s="481"/>
      <c r="L13" s="477"/>
      <c r="M13" s="477"/>
      <c r="N13" s="477"/>
      <c r="O13" s="598"/>
      <c r="P13" s="598"/>
      <c r="Q13" s="1248"/>
      <c r="R13" s="1248"/>
      <c r="S13" s="1248"/>
      <c r="T13" s="1248"/>
      <c r="U13" s="1248"/>
      <c r="V13" s="1248"/>
    </row>
    <row r="14" spans="1:29">
      <c r="J14" s="481"/>
      <c r="K14" s="481"/>
      <c r="L14" s="1151" t="s">
        <v>453</v>
      </c>
      <c r="M14" s="1151"/>
      <c r="N14" s="1151"/>
      <c r="O14" s="1151"/>
      <c r="P14" s="1151"/>
      <c r="Q14" s="1151"/>
      <c r="R14" s="1151"/>
      <c r="S14" s="1151"/>
      <c r="T14" s="1151"/>
      <c r="U14" s="1151"/>
      <c r="V14" s="1151"/>
      <c r="W14" s="1151"/>
      <c r="X14" s="1151" t="s">
        <v>454</v>
      </c>
    </row>
    <row r="15" spans="1:29" ht="14.25" customHeight="1">
      <c r="J15" s="481"/>
      <c r="K15" s="481"/>
      <c r="L15" s="1215" t="s">
        <v>91</v>
      </c>
      <c r="M15" s="1215" t="s">
        <v>625</v>
      </c>
      <c r="N15" s="533"/>
      <c r="O15" s="1215" t="s">
        <v>626</v>
      </c>
      <c r="P15" s="1269" t="s">
        <v>627</v>
      </c>
      <c r="Q15" s="1269" t="s">
        <v>640</v>
      </c>
      <c r="R15" s="1269"/>
      <c r="S15" s="1269"/>
      <c r="T15" s="1269"/>
      <c r="U15" s="1269"/>
      <c r="V15" s="1215" t="s">
        <v>340</v>
      </c>
      <c r="W15" s="1247" t="s">
        <v>274</v>
      </c>
      <c r="X15" s="1151"/>
    </row>
    <row r="16" spans="1:29" s="522" customFormat="1" ht="25.5" customHeight="1">
      <c r="A16" s="584"/>
      <c r="B16" s="584"/>
      <c r="C16" s="584"/>
      <c r="D16" s="584"/>
      <c r="E16" s="584"/>
      <c r="F16" s="584"/>
      <c r="G16" s="590"/>
      <c r="H16" s="590"/>
      <c r="I16" s="530"/>
      <c r="J16" s="528"/>
      <c r="K16" s="528"/>
      <c r="L16" s="1215"/>
      <c r="M16" s="1215"/>
      <c r="N16" s="533"/>
      <c r="O16" s="1215"/>
      <c r="P16" s="1269"/>
      <c r="Q16" s="1269" t="s">
        <v>677</v>
      </c>
      <c r="R16" s="1269"/>
      <c r="S16" s="1256" t="s">
        <v>653</v>
      </c>
      <c r="T16" s="1256"/>
      <c r="U16" s="1256"/>
      <c r="V16" s="1215"/>
      <c r="W16" s="1247"/>
      <c r="X16" s="1151"/>
      <c r="Y16" s="1007"/>
      <c r="Z16" s="584"/>
      <c r="AA16" s="584"/>
      <c r="AB16" s="584"/>
      <c r="AC16" s="584"/>
    </row>
    <row r="17" spans="1:29" ht="14.25" customHeight="1">
      <c r="J17" s="481"/>
      <c r="K17" s="481"/>
      <c r="L17" s="1215"/>
      <c r="M17" s="1215"/>
      <c r="N17" s="533"/>
      <c r="O17" s="1215"/>
      <c r="P17" s="1269"/>
      <c r="Q17" s="533" t="s">
        <v>675</v>
      </c>
      <c r="R17" s="533" t="s">
        <v>676</v>
      </c>
      <c r="S17" s="535" t="s">
        <v>273</v>
      </c>
      <c r="T17" s="1257" t="s">
        <v>272</v>
      </c>
      <c r="U17" s="1257"/>
      <c r="V17" s="1215"/>
      <c r="W17" s="1247"/>
      <c r="X17" s="1151"/>
    </row>
    <row r="18" spans="1:29">
      <c r="J18" s="481"/>
      <c r="K18" s="489">
        <v>1</v>
      </c>
      <c r="L18" s="478" t="s">
        <v>92</v>
      </c>
      <c r="M18" s="478" t="s">
        <v>48</v>
      </c>
      <c r="N18" s="495" t="s">
        <v>48</v>
      </c>
      <c r="O18" s="487">
        <f t="shared" ref="O18:T18" ca="1" si="0">OFFSET(O18,0,-1)+1</f>
        <v>3</v>
      </c>
      <c r="P18" s="487">
        <f t="shared" ca="1" si="0"/>
        <v>4</v>
      </c>
      <c r="Q18" s="487">
        <f t="shared" ca="1" si="0"/>
        <v>5</v>
      </c>
      <c r="R18" s="487">
        <f t="shared" ca="1" si="0"/>
        <v>6</v>
      </c>
      <c r="S18" s="487">
        <f t="shared" ca="1" si="0"/>
        <v>7</v>
      </c>
      <c r="T18" s="1270">
        <f t="shared" ca="1" si="0"/>
        <v>8</v>
      </c>
      <c r="U18" s="1270"/>
      <c r="V18" s="487">
        <f ca="1">OFFSET(V18,0,-2)+1</f>
        <v>9</v>
      </c>
      <c r="W18" s="522"/>
      <c r="X18" s="487">
        <f ca="1">OFFSET(X18,0,-2)+1</f>
        <v>10</v>
      </c>
    </row>
    <row r="19" spans="1:29" ht="22.5">
      <c r="A19" s="1234">
        <v>1</v>
      </c>
      <c r="B19" s="979"/>
      <c r="C19" s="979"/>
      <c r="D19" s="979"/>
      <c r="E19" s="979"/>
      <c r="F19" s="979"/>
      <c r="G19" s="980"/>
      <c r="H19" s="980"/>
      <c r="I19" s="982"/>
      <c r="J19" s="974"/>
      <c r="K19" s="974"/>
      <c r="L19" s="592">
        <f>mergeValue(A19)</f>
        <v>1</v>
      </c>
      <c r="M19" s="640" t="s">
        <v>20</v>
      </c>
      <c r="N19" s="579"/>
      <c r="O19" s="1246"/>
      <c r="P19" s="1246"/>
      <c r="Q19" s="1246"/>
      <c r="R19" s="1246"/>
      <c r="S19" s="1246"/>
      <c r="T19" s="1246"/>
      <c r="U19" s="1246"/>
      <c r="V19" s="1246"/>
      <c r="W19" s="1246"/>
      <c r="X19" s="580" t="s">
        <v>475</v>
      </c>
    </row>
    <row r="20" spans="1:29" ht="22.5">
      <c r="A20" s="1234"/>
      <c r="B20" s="1234">
        <v>1</v>
      </c>
      <c r="C20" s="979"/>
      <c r="D20" s="979"/>
      <c r="E20" s="979"/>
      <c r="F20" s="979"/>
      <c r="G20" s="984"/>
      <c r="H20" s="981"/>
      <c r="I20" s="986"/>
      <c r="J20" s="971"/>
      <c r="K20" s="970"/>
      <c r="L20" s="592" t="str">
        <f>mergeValue(A20) &amp;"."&amp; mergeValue(B20)</f>
        <v>1.1</v>
      </c>
      <c r="M20" s="545" t="s">
        <v>16</v>
      </c>
      <c r="N20" s="579"/>
      <c r="O20" s="1246"/>
      <c r="P20" s="1246"/>
      <c r="Q20" s="1246"/>
      <c r="R20" s="1246"/>
      <c r="S20" s="1246"/>
      <c r="T20" s="1246"/>
      <c r="U20" s="1246"/>
      <c r="V20" s="1246"/>
      <c r="W20" s="1246"/>
      <c r="X20" s="580" t="s">
        <v>476</v>
      </c>
    </row>
    <row r="21" spans="1:29" ht="22.5">
      <c r="A21" s="1234"/>
      <c r="B21" s="1234"/>
      <c r="C21" s="1234">
        <v>1</v>
      </c>
      <c r="D21" s="979"/>
      <c r="E21" s="979"/>
      <c r="F21" s="979"/>
      <c r="G21" s="984"/>
      <c r="H21" s="981"/>
      <c r="I21" s="987"/>
      <c r="J21" s="971"/>
      <c r="K21" s="970"/>
      <c r="L21" s="592" t="str">
        <f>mergeValue(A21) &amp;"."&amp; mergeValue(B21)&amp;"."&amp; mergeValue(C21)</f>
        <v>1.1.1</v>
      </c>
      <c r="M21" s="546" t="s">
        <v>7</v>
      </c>
      <c r="N21" s="579"/>
      <c r="O21" s="1246"/>
      <c r="P21" s="1246"/>
      <c r="Q21" s="1246"/>
      <c r="R21" s="1246"/>
      <c r="S21" s="1246"/>
      <c r="T21" s="1246"/>
      <c r="U21" s="1246"/>
      <c r="V21" s="1246"/>
      <c r="W21" s="1246"/>
      <c r="X21" s="580" t="s">
        <v>632</v>
      </c>
    </row>
    <row r="22" spans="1:29">
      <c r="A22" s="1234"/>
      <c r="B22" s="1234"/>
      <c r="C22" s="1234"/>
      <c r="D22" s="1234">
        <v>1</v>
      </c>
      <c r="E22" s="979"/>
      <c r="F22" s="979"/>
      <c r="G22" s="984"/>
      <c r="H22" s="981"/>
      <c r="I22" s="987"/>
      <c r="J22" s="985"/>
      <c r="K22" s="970"/>
      <c r="L22" s="592" t="str">
        <f>mergeValue(A22) &amp;"."&amp; mergeValue(B22)&amp;"."&amp; mergeValue(C22)&amp;"."&amp; mergeValue(D22)</f>
        <v>1.1.1.1</v>
      </c>
      <c r="M22" s="547" t="s">
        <v>22</v>
      </c>
      <c r="N22" s="579"/>
      <c r="O22" s="1246"/>
      <c r="P22" s="1246"/>
      <c r="Q22" s="1246"/>
      <c r="R22" s="1246"/>
      <c r="S22" s="1246"/>
      <c r="T22" s="1246"/>
      <c r="U22" s="1246"/>
      <c r="V22" s="1246"/>
      <c r="W22" s="1246"/>
      <c r="X22" s="1019" t="s">
        <v>685</v>
      </c>
    </row>
    <row r="23" spans="1:29" ht="42.95" customHeight="1">
      <c r="A23" s="1234"/>
      <c r="B23" s="1234"/>
      <c r="C23" s="1234"/>
      <c r="D23" s="1234"/>
      <c r="E23" s="979">
        <v>1</v>
      </c>
      <c r="F23" s="979"/>
      <c r="G23" s="984"/>
      <c r="H23" s="981"/>
      <c r="I23" s="987"/>
      <c r="J23" s="985"/>
      <c r="K23" s="975"/>
      <c r="L23" s="592" t="str">
        <f>mergeValue(A23) &amp;"."&amp; mergeValue(B23)&amp;"."&amp; mergeValue(C23)&amp;"."&amp; mergeValue(D23)&amp;"."&amp; mergeValue(E23)</f>
        <v>1.1.1.1.1</v>
      </c>
      <c r="M23" s="1067"/>
      <c r="N23" s="541"/>
      <c r="O23" s="1069"/>
      <c r="P23" s="1070"/>
      <c r="Q23" s="670"/>
      <c r="R23" s="670"/>
      <c r="S23" s="1095"/>
      <c r="T23" s="649" t="s">
        <v>84</v>
      </c>
      <c r="U23" s="1093"/>
      <c r="V23" s="773" t="s">
        <v>84</v>
      </c>
      <c r="W23" s="838"/>
      <c r="X23" s="1205" t="s">
        <v>686</v>
      </c>
      <c r="Y23" s="1007" t="str">
        <f>strCheckDateTwo(N23:W23)</f>
        <v/>
      </c>
    </row>
    <row r="24" spans="1:29" hidden="1">
      <c r="A24" s="1234"/>
      <c r="B24" s="1234"/>
      <c r="C24" s="1234"/>
      <c r="D24" s="1234"/>
      <c r="E24" s="979"/>
      <c r="F24" s="979"/>
      <c r="G24" s="984"/>
      <c r="H24" s="981"/>
      <c r="I24" s="987"/>
      <c r="J24" s="985"/>
      <c r="K24" s="975"/>
      <c r="L24" s="630"/>
      <c r="M24" s="560"/>
      <c r="N24" s="645"/>
      <c r="O24" s="645"/>
      <c r="P24" s="645"/>
      <c r="Q24" s="645"/>
      <c r="R24" s="583" t="str">
        <f>S23 &amp; "-" &amp; U23</f>
        <v>-</v>
      </c>
      <c r="S24" s="511"/>
      <c r="T24" s="585"/>
      <c r="U24" s="511"/>
      <c r="V24" s="645"/>
      <c r="W24" s="837"/>
      <c r="X24" s="1206"/>
    </row>
    <row r="25" spans="1:29" ht="15" customHeight="1">
      <c r="A25" s="1234"/>
      <c r="B25" s="1234"/>
      <c r="C25" s="1234"/>
      <c r="D25" s="1234"/>
      <c r="E25" s="979"/>
      <c r="F25" s="979"/>
      <c r="G25" s="984"/>
      <c r="H25" s="981"/>
      <c r="I25" s="987"/>
      <c r="J25" s="985"/>
      <c r="K25" s="975"/>
      <c r="L25" s="537"/>
      <c r="M25" s="550" t="s">
        <v>5</v>
      </c>
      <c r="N25" s="548"/>
      <c r="O25" s="544"/>
      <c r="P25" s="544"/>
      <c r="Q25" s="544"/>
      <c r="R25" s="544"/>
      <c r="S25" s="572"/>
      <c r="T25" s="563"/>
      <c r="U25" s="562"/>
      <c r="V25" s="548"/>
      <c r="W25" s="548"/>
      <c r="X25" s="1207"/>
    </row>
    <row r="26" spans="1:29" s="475" customFormat="1" ht="15" customHeight="1">
      <c r="A26" s="1234"/>
      <c r="B26" s="1234"/>
      <c r="C26" s="1234"/>
      <c r="D26" s="983"/>
      <c r="E26" s="983"/>
      <c r="F26" s="983"/>
      <c r="G26" s="984"/>
      <c r="H26" s="983"/>
      <c r="I26" s="987"/>
      <c r="J26" s="973"/>
      <c r="K26" s="977"/>
      <c r="L26" s="537"/>
      <c r="M26" s="549" t="s">
        <v>17</v>
      </c>
      <c r="N26" s="548"/>
      <c r="O26" s="544"/>
      <c r="P26" s="544"/>
      <c r="Q26" s="544"/>
      <c r="R26" s="544"/>
      <c r="S26" s="572"/>
      <c r="T26" s="563"/>
      <c r="U26" s="562"/>
      <c r="V26" s="548"/>
      <c r="W26" s="563"/>
      <c r="X26" s="1003"/>
      <c r="Y26" s="1072"/>
      <c r="Z26" s="500"/>
      <c r="AA26" s="500"/>
      <c r="AB26" s="500"/>
      <c r="AC26" s="500"/>
    </row>
    <row r="27" spans="1:29" s="475" customFormat="1" ht="15" customHeight="1">
      <c r="A27" s="1234"/>
      <c r="B27" s="1234"/>
      <c r="C27" s="983"/>
      <c r="D27" s="983"/>
      <c r="E27" s="983"/>
      <c r="F27" s="983"/>
      <c r="G27" s="984"/>
      <c r="H27" s="983"/>
      <c r="I27" s="978"/>
      <c r="J27" s="973"/>
      <c r="K27" s="977"/>
      <c r="L27" s="537"/>
      <c r="M27" s="548" t="s">
        <v>18</v>
      </c>
      <c r="N27" s="548"/>
      <c r="O27" s="544"/>
      <c r="P27" s="544"/>
      <c r="Q27" s="544"/>
      <c r="R27" s="544"/>
      <c r="S27" s="572"/>
      <c r="T27" s="563"/>
      <c r="U27" s="562"/>
      <c r="V27" s="548"/>
      <c r="W27" s="563"/>
      <c r="X27" s="559"/>
      <c r="Y27" s="1072"/>
      <c r="Z27" s="500"/>
      <c r="AA27" s="500"/>
      <c r="AB27" s="500"/>
      <c r="AC27" s="500"/>
    </row>
    <row r="28" spans="1:29" s="475" customFormat="1" ht="15" customHeight="1">
      <c r="A28" s="1234"/>
      <c r="B28" s="983"/>
      <c r="C28" s="983"/>
      <c r="D28" s="983"/>
      <c r="E28" s="983"/>
      <c r="F28" s="983"/>
      <c r="G28" s="984"/>
      <c r="H28" s="983"/>
      <c r="I28" s="978"/>
      <c r="J28" s="973"/>
      <c r="K28" s="977"/>
      <c r="L28" s="537"/>
      <c r="M28" s="557" t="s">
        <v>19</v>
      </c>
      <c r="N28" s="548"/>
      <c r="O28" s="544"/>
      <c r="P28" s="544"/>
      <c r="Q28" s="544"/>
      <c r="R28" s="544"/>
      <c r="S28" s="572"/>
      <c r="T28" s="563"/>
      <c r="U28" s="562"/>
      <c r="V28" s="548"/>
      <c r="W28" s="563"/>
      <c r="X28" s="559"/>
      <c r="Y28" s="1072"/>
      <c r="Z28" s="500"/>
      <c r="AA28" s="500"/>
      <c r="AB28" s="500"/>
      <c r="AC28" s="500"/>
    </row>
    <row r="29" spans="1:29" s="475" customFormat="1" ht="15" customHeight="1">
      <c r="A29" s="969"/>
      <c r="B29" s="969"/>
      <c r="C29" s="969"/>
      <c r="D29" s="969"/>
      <c r="E29" s="969"/>
      <c r="F29" s="969"/>
      <c r="G29" s="976"/>
      <c r="H29" s="977"/>
      <c r="I29" s="972"/>
      <c r="J29" s="973"/>
      <c r="K29" s="969"/>
      <c r="L29" s="537"/>
      <c r="M29" s="564" t="s">
        <v>308</v>
      </c>
      <c r="N29" s="548"/>
      <c r="O29" s="544"/>
      <c r="P29" s="544"/>
      <c r="Q29" s="544"/>
      <c r="R29" s="544"/>
      <c r="S29" s="572"/>
      <c r="T29" s="563"/>
      <c r="U29" s="562"/>
      <c r="V29" s="548"/>
      <c r="W29" s="563"/>
      <c r="X29" s="559"/>
      <c r="Y29" s="1072"/>
      <c r="Z29" s="500"/>
      <c r="AA29" s="500"/>
      <c r="AB29" s="500"/>
      <c r="AC29" s="500"/>
    </row>
    <row r="30" spans="1:29" ht="3" customHeight="1"/>
    <row r="31" spans="1:29" ht="96" customHeight="1">
      <c r="L31" s="1">
        <v>1</v>
      </c>
      <c r="M31" s="1198" t="s">
        <v>687</v>
      </c>
      <c r="N31" s="1198"/>
      <c r="O31" s="1198"/>
      <c r="P31" s="1198"/>
      <c r="Q31" s="1198"/>
      <c r="R31" s="1198"/>
      <c r="S31" s="1198"/>
      <c r="T31" s="1198"/>
      <c r="U31" s="1198"/>
      <c r="V31" s="1198"/>
      <c r="W31" s="1198"/>
      <c r="X31" s="1198"/>
      <c r="Y31" s="1094"/>
      <c r="Z31" s="515"/>
      <c r="AA31" s="515"/>
      <c r="AB31" s="515"/>
      <c r="AC31" s="515"/>
    </row>
    <row r="32" spans="1:29">
      <c r="M32" s="514"/>
      <c r="N32" s="514"/>
      <c r="O32" s="514"/>
      <c r="P32" s="514"/>
      <c r="Q32" s="514"/>
      <c r="R32" s="514"/>
      <c r="S32" s="514"/>
      <c r="T32" s="514"/>
      <c r="U32" s="514"/>
      <c r="V32" s="514"/>
      <c r="W32" s="514"/>
      <c r="X32" s="514"/>
      <c r="Y32" s="1013"/>
      <c r="Z32" s="505"/>
      <c r="AA32" s="505"/>
      <c r="AB32" s="505"/>
      <c r="AC32" s="505"/>
    </row>
  </sheetData>
  <sheetProtection password="FA9C" sheet="1" objects="1" scenarios="1" formatColumns="0" formatRows="0"/>
  <dataConsolidate leftLabels="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9" t="s">
        <v>490</v>
      </c>
      <c r="G2" s="1200"/>
      <c r="H2" s="1201"/>
      <c r="I2" s="434"/>
    </row>
    <row r="3" spans="1:20" ht="3" customHeight="1"/>
    <row r="4" spans="1:20" s="190" customFormat="1" ht="11.25">
      <c r="A4" s="214"/>
      <c r="B4" s="214"/>
      <c r="C4" s="214"/>
      <c r="D4" s="214"/>
      <c r="F4" s="1151" t="s">
        <v>453</v>
      </c>
      <c r="G4" s="1151"/>
      <c r="H4" s="1151"/>
      <c r="I4" s="1202" t="s">
        <v>454</v>
      </c>
      <c r="J4" s="214"/>
      <c r="K4" s="214"/>
      <c r="L4" s="214"/>
      <c r="M4" s="214"/>
      <c r="N4" s="214"/>
      <c r="O4" s="214"/>
      <c r="P4" s="214"/>
      <c r="Q4" s="214"/>
      <c r="R4" s="214"/>
      <c r="S4" s="214"/>
      <c r="T4" s="214"/>
    </row>
    <row r="5" spans="1:20" s="190" customFormat="1" ht="11.25" customHeight="1">
      <c r="A5" s="214"/>
      <c r="B5" s="214"/>
      <c r="C5" s="214"/>
      <c r="D5" s="214"/>
      <c r="F5" s="318" t="s">
        <v>91</v>
      </c>
      <c r="G5" s="335" t="s">
        <v>456</v>
      </c>
      <c r="H5" s="317" t="s">
        <v>441</v>
      </c>
      <c r="I5" s="1202"/>
      <c r="J5" s="214"/>
      <c r="K5" s="214"/>
      <c r="L5" s="214"/>
      <c r="M5" s="214"/>
      <c r="N5" s="214"/>
      <c r="O5" s="214"/>
      <c r="P5" s="214"/>
      <c r="Q5" s="214"/>
      <c r="R5" s="214"/>
      <c r="S5" s="214"/>
      <c r="T5" s="214"/>
    </row>
    <row r="6" spans="1:20" s="190" customFormat="1" ht="12" customHeight="1">
      <c r="A6" s="214"/>
      <c r="B6" s="214"/>
      <c r="C6" s="214"/>
      <c r="D6" s="214"/>
      <c r="F6" s="319" t="s">
        <v>92</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491</v>
      </c>
      <c r="H7" s="316" t="str">
        <f>IF(dateCh="","",dateCh)</f>
        <v>24.12.2020</v>
      </c>
      <c r="I7" s="196" t="s">
        <v>492</v>
      </c>
      <c r="J7" s="332"/>
      <c r="K7" s="214"/>
      <c r="L7" s="214"/>
      <c r="M7" s="214"/>
      <c r="N7" s="214"/>
      <c r="O7" s="214"/>
      <c r="P7" s="214"/>
      <c r="Q7" s="214"/>
      <c r="R7" s="214"/>
      <c r="S7" s="214"/>
      <c r="T7" s="214"/>
    </row>
    <row r="8" spans="1:20" s="190" customFormat="1" ht="45">
      <c r="A8" s="1203">
        <v>1</v>
      </c>
      <c r="B8" s="214"/>
      <c r="C8" s="214"/>
      <c r="D8" s="214"/>
      <c r="F8" s="333" t="str">
        <f>"2." &amp;mergeValue(A8)</f>
        <v>2.1</v>
      </c>
      <c r="G8" s="415" t="s">
        <v>493</v>
      </c>
      <c r="H8" s="316" t="str">
        <f>IF('Перечень тарифов'!R21="","наименование отсутствует","" &amp; 'Перечень тарифов'!R21 &amp; "")</f>
        <v>наименование отсутствует</v>
      </c>
      <c r="I8" s="196" t="s">
        <v>589</v>
      </c>
      <c r="J8" s="332"/>
      <c r="K8" s="214"/>
      <c r="L8" s="214"/>
      <c r="M8" s="214"/>
      <c r="N8" s="214"/>
      <c r="O8" s="214"/>
      <c r="P8" s="214"/>
      <c r="Q8" s="214"/>
      <c r="R8" s="214"/>
      <c r="S8" s="214"/>
      <c r="T8" s="214"/>
    </row>
    <row r="9" spans="1:20" s="190" customFormat="1" ht="22.5">
      <c r="A9" s="1203"/>
      <c r="B9" s="214"/>
      <c r="C9" s="214"/>
      <c r="D9" s="214"/>
      <c r="F9" s="333" t="str">
        <f>"3." &amp;mergeValue(A9)</f>
        <v>3.1</v>
      </c>
      <c r="G9" s="415" t="s">
        <v>494</v>
      </c>
      <c r="H9" s="316" t="str">
        <f>IF('Перечень тарифов'!F21="","наименование отсутствует","" &amp; 'Перечень тарифов'!F21 &amp; "")</f>
        <v>Передача. Тепловая энергия; Передача. Теплоноситель</v>
      </c>
      <c r="I9" s="196" t="s">
        <v>587</v>
      </c>
      <c r="J9" s="332"/>
      <c r="K9" s="214"/>
      <c r="L9" s="214"/>
      <c r="M9" s="214"/>
      <c r="N9" s="214"/>
      <c r="O9" s="214"/>
      <c r="P9" s="214"/>
      <c r="Q9" s="214"/>
      <c r="R9" s="214"/>
      <c r="S9" s="214"/>
      <c r="T9" s="214"/>
    </row>
    <row r="10" spans="1:20" s="190" customFormat="1" ht="22.5">
      <c r="A10" s="1203"/>
      <c r="B10" s="214"/>
      <c r="C10" s="214"/>
      <c r="D10" s="214"/>
      <c r="F10" s="333" t="str">
        <f>"4."&amp;mergeValue(A10)</f>
        <v>4.1</v>
      </c>
      <c r="G10" s="415" t="s">
        <v>495</v>
      </c>
      <c r="H10" s="317" t="s">
        <v>457</v>
      </c>
      <c r="I10" s="196"/>
      <c r="J10" s="332"/>
      <c r="K10" s="214"/>
      <c r="L10" s="214"/>
      <c r="M10" s="214"/>
      <c r="N10" s="214"/>
      <c r="O10" s="214"/>
      <c r="P10" s="214"/>
      <c r="Q10" s="214"/>
      <c r="R10" s="214"/>
      <c r="S10" s="214"/>
      <c r="T10" s="214"/>
    </row>
    <row r="11" spans="1:20" s="190" customFormat="1" ht="18.75">
      <c r="A11" s="1203"/>
      <c r="B11" s="1203">
        <v>1</v>
      </c>
      <c r="C11" s="439"/>
      <c r="D11" s="439"/>
      <c r="F11" s="333" t="str">
        <f>"4."&amp;mergeValue(A11) &amp;"."&amp;mergeValue(B11)</f>
        <v>4.1.1</v>
      </c>
      <c r="G11" s="323" t="s">
        <v>591</v>
      </c>
      <c r="H11" s="316" t="str">
        <f>IF(region_name="","",region_name)</f>
        <v>Ростовская область</v>
      </c>
      <c r="I11" s="196" t="s">
        <v>498</v>
      </c>
      <c r="J11" s="332"/>
      <c r="K11" s="214"/>
      <c r="L11" s="214"/>
      <c r="M11" s="214"/>
      <c r="N11" s="214"/>
      <c r="O11" s="214"/>
      <c r="P11" s="214"/>
      <c r="Q11" s="214"/>
      <c r="R11" s="214"/>
      <c r="S11" s="214"/>
      <c r="T11" s="214"/>
    </row>
    <row r="12" spans="1:20" s="190" customFormat="1" ht="22.5">
      <c r="A12" s="1203"/>
      <c r="B12" s="1203"/>
      <c r="C12" s="1203">
        <v>1</v>
      </c>
      <c r="D12" s="439"/>
      <c r="F12" s="333" t="str">
        <f>"4."&amp;mergeValue(A12) &amp;"."&amp;mergeValue(B12)&amp;"."&amp;mergeValue(C12)</f>
        <v>4.1.1.1</v>
      </c>
      <c r="G12" s="339" t="s">
        <v>496</v>
      </c>
      <c r="H12" s="316" t="str">
        <f>IF(Территории!H13="","","" &amp; Территории!H13 &amp; "")</f>
        <v>Город Волгодонск</v>
      </c>
      <c r="I12" s="196" t="s">
        <v>499</v>
      </c>
      <c r="J12" s="332"/>
      <c r="K12" s="214"/>
      <c r="L12" s="214"/>
      <c r="M12" s="214"/>
      <c r="N12" s="214"/>
      <c r="O12" s="214"/>
      <c r="P12" s="214"/>
      <c r="Q12" s="214"/>
      <c r="R12" s="214"/>
      <c r="S12" s="214"/>
      <c r="T12" s="214"/>
    </row>
    <row r="13" spans="1:20" s="190" customFormat="1" ht="56.25">
      <c r="A13" s="1203"/>
      <c r="B13" s="1203"/>
      <c r="C13" s="1203"/>
      <c r="D13" s="439">
        <v>1</v>
      </c>
      <c r="F13" s="333" t="str">
        <f>"4."&amp;mergeValue(A13) &amp;"."&amp;mergeValue(B13)&amp;"."&amp;mergeValue(C13)&amp;"."&amp;mergeValue(D13)</f>
        <v>4.1.1.1.1</v>
      </c>
      <c r="G13" s="418" t="s">
        <v>497</v>
      </c>
      <c r="H13" s="316" t="str">
        <f>IF(Территории!R14="","","" &amp; Территории!R14 &amp; "")</f>
        <v>Город Волгодонск (60712000)</v>
      </c>
      <c r="I13" s="1101" t="s">
        <v>590</v>
      </c>
      <c r="J13" s="332"/>
      <c r="K13" s="214"/>
      <c r="L13" s="214"/>
      <c r="M13" s="214"/>
      <c r="N13" s="214"/>
      <c r="O13" s="214"/>
      <c r="P13" s="214"/>
      <c r="Q13" s="214"/>
      <c r="R13" s="214"/>
      <c r="S13" s="214"/>
      <c r="T13" s="214"/>
    </row>
    <row r="14" spans="1:20" s="325" customFormat="1" ht="3" customHeight="1">
      <c r="A14" s="326"/>
      <c r="B14" s="326"/>
      <c r="C14" s="326"/>
      <c r="D14" s="326"/>
      <c r="F14" s="324"/>
      <c r="G14" s="416"/>
      <c r="H14" s="417"/>
      <c r="I14" s="226"/>
      <c r="J14" s="326"/>
      <c r="K14" s="326"/>
      <c r="L14" s="326"/>
      <c r="M14" s="326"/>
      <c r="N14" s="326"/>
      <c r="O14" s="326"/>
      <c r="P14" s="326"/>
      <c r="Q14" s="326"/>
      <c r="R14" s="326"/>
      <c r="S14" s="326"/>
      <c r="T14" s="326"/>
    </row>
    <row r="15" spans="1:20" s="325" customFormat="1" ht="15" customHeight="1">
      <c r="A15" s="326"/>
      <c r="B15" s="326"/>
      <c r="C15" s="326"/>
      <c r="D15" s="326"/>
      <c r="F15" s="324"/>
      <c r="G15" s="1198" t="s">
        <v>592</v>
      </c>
      <c r="H15" s="1198"/>
      <c r="I15" s="226"/>
      <c r="J15" s="326"/>
      <c r="K15" s="326"/>
      <c r="L15" s="326"/>
      <c r="M15" s="326"/>
      <c r="N15" s="326"/>
      <c r="O15" s="326"/>
      <c r="P15" s="326"/>
      <c r="Q15" s="326"/>
      <c r="R15" s="326"/>
      <c r="S15" s="326"/>
      <c r="T15" s="32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5"/>
  <sheetViews>
    <sheetView showGridLines="0" topLeftCell="C4" zoomScaleNormal="100" workbookViewId="0">
      <selection activeCell="E19" sqref="E19:F19"/>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0"/>
      <c r="N1" s="410"/>
      <c r="P1" s="410"/>
    </row>
    <row r="2" spans="1:16" hidden="1"/>
    <row r="3" spans="1:16" hidden="1"/>
    <row r="4" spans="1:16" ht="3" customHeight="1">
      <c r="C4" s="86"/>
      <c r="D4" s="37"/>
      <c r="E4" s="37"/>
      <c r="F4" s="38"/>
      <c r="G4" s="38"/>
    </row>
    <row r="5" spans="1:16" ht="22.5">
      <c r="C5" s="86"/>
      <c r="D5" s="1231" t="s">
        <v>728</v>
      </c>
      <c r="E5" s="1231"/>
      <c r="F5" s="1231"/>
      <c r="G5" s="436"/>
    </row>
    <row r="6" spans="1:16" ht="3" customHeight="1">
      <c r="C6" s="86"/>
      <c r="D6" s="37"/>
      <c r="E6" s="84"/>
      <c r="F6" s="83"/>
      <c r="G6" s="286"/>
    </row>
    <row r="7" spans="1:16">
      <c r="C7" s="86"/>
      <c r="D7" s="1215" t="s">
        <v>453</v>
      </c>
      <c r="E7" s="1215"/>
      <c r="F7" s="1215"/>
      <c r="G7" s="1275" t="s">
        <v>454</v>
      </c>
    </row>
    <row r="8" spans="1:16">
      <c r="C8" s="86"/>
      <c r="D8" s="103" t="s">
        <v>91</v>
      </c>
      <c r="E8" s="113" t="s">
        <v>456</v>
      </c>
      <c r="F8" s="113" t="s">
        <v>455</v>
      </c>
      <c r="G8" s="1275"/>
    </row>
    <row r="9" spans="1:16" ht="12" customHeight="1">
      <c r="C9" s="86"/>
      <c r="D9" s="42" t="s">
        <v>92</v>
      </c>
      <c r="E9" s="42" t="s">
        <v>48</v>
      </c>
      <c r="F9" s="42" t="s">
        <v>49</v>
      </c>
      <c r="G9" s="42" t="s">
        <v>50</v>
      </c>
    </row>
    <row r="10" spans="1:16" ht="22.5">
      <c r="A10" s="285"/>
      <c r="C10" s="86"/>
      <c r="D10" s="187">
        <v>1</v>
      </c>
      <c r="E10" s="293" t="s">
        <v>690</v>
      </c>
      <c r="F10" s="294" t="s">
        <v>457</v>
      </c>
      <c r="G10" s="196"/>
    </row>
    <row r="11" spans="1:16">
      <c r="A11" s="285"/>
      <c r="C11" s="86"/>
      <c r="D11" s="187" t="s">
        <v>294</v>
      </c>
      <c r="E11" s="287" t="s">
        <v>691</v>
      </c>
      <c r="F11" s="294" t="s">
        <v>457</v>
      </c>
      <c r="G11" s="196"/>
    </row>
    <row r="12" spans="1:16" ht="20.100000000000001" customHeight="1">
      <c r="A12" s="285"/>
      <c r="C12" s="86"/>
      <c r="D12" s="187" t="s">
        <v>8</v>
      </c>
      <c r="E12" s="1122" t="s">
        <v>2335</v>
      </c>
      <c r="F12" s="1085" t="s">
        <v>2336</v>
      </c>
      <c r="G12" s="1205" t="s">
        <v>596</v>
      </c>
    </row>
    <row r="13" spans="1:16" s="1056" customFormat="1" ht="20.100000000000001" customHeight="1">
      <c r="A13" s="97"/>
      <c r="B13" s="186"/>
      <c r="C13" s="1105" t="s">
        <v>2314</v>
      </c>
      <c r="D13" s="187" t="s">
        <v>2331</v>
      </c>
      <c r="E13" s="291" t="s">
        <v>2337</v>
      </c>
      <c r="F13" s="1085" t="s">
        <v>2338</v>
      </c>
      <c r="G13" s="1206"/>
      <c r="I13" s="828"/>
      <c r="J13" s="828"/>
    </row>
    <row r="14" spans="1:16" s="1056" customFormat="1" ht="20.100000000000001" customHeight="1">
      <c r="A14" s="97"/>
      <c r="B14" s="186"/>
      <c r="C14" s="1105" t="s">
        <v>2314</v>
      </c>
      <c r="D14" s="187" t="s">
        <v>2332</v>
      </c>
      <c r="E14" s="291" t="s">
        <v>2339</v>
      </c>
      <c r="F14" s="1085" t="s">
        <v>2340</v>
      </c>
      <c r="G14" s="1206"/>
      <c r="I14" s="828"/>
      <c r="J14" s="828"/>
    </row>
    <row r="15" spans="1:16" s="1056" customFormat="1" ht="20.100000000000001" customHeight="1">
      <c r="A15" s="97"/>
      <c r="B15" s="186"/>
      <c r="C15" s="1105" t="s">
        <v>2314</v>
      </c>
      <c r="D15" s="187" t="s">
        <v>2333</v>
      </c>
      <c r="E15" s="291" t="s">
        <v>2341</v>
      </c>
      <c r="F15" s="1085" t="s">
        <v>2342</v>
      </c>
      <c r="G15" s="1206"/>
      <c r="I15" s="828"/>
      <c r="J15" s="828"/>
    </row>
    <row r="16" spans="1:16" s="1056" customFormat="1" ht="20.100000000000001" customHeight="1">
      <c r="A16" s="97"/>
      <c r="B16" s="186"/>
      <c r="C16" s="1105" t="s">
        <v>2314</v>
      </c>
      <c r="D16" s="187" t="s">
        <v>2334</v>
      </c>
      <c r="E16" s="291" t="s">
        <v>2343</v>
      </c>
      <c r="F16" s="1085" t="s">
        <v>2344</v>
      </c>
      <c r="G16" s="1206"/>
      <c r="I16" s="828"/>
      <c r="J16" s="828"/>
    </row>
    <row r="17" spans="1:16" ht="15" customHeight="1">
      <c r="A17" s="285"/>
      <c r="C17" s="86"/>
      <c r="D17" s="114"/>
      <c r="E17" s="300" t="s">
        <v>327</v>
      </c>
      <c r="F17" s="297"/>
      <c r="G17" s="1207"/>
    </row>
    <row r="18" spans="1:16">
      <c r="A18" s="285"/>
      <c r="C18" s="86"/>
      <c r="D18" s="187" t="s">
        <v>328</v>
      </c>
      <c r="E18" s="287" t="s">
        <v>692</v>
      </c>
      <c r="F18" s="294" t="s">
        <v>457</v>
      </c>
      <c r="G18" s="788"/>
    </row>
    <row r="19" spans="1:16" ht="42.95" customHeight="1">
      <c r="A19" s="285"/>
      <c r="C19" s="86"/>
      <c r="D19" s="187" t="s">
        <v>442</v>
      </c>
      <c r="E19" s="1122" t="s">
        <v>2345</v>
      </c>
      <c r="F19" s="1092" t="s">
        <v>2346</v>
      </c>
      <c r="G19" s="1205" t="s">
        <v>693</v>
      </c>
    </row>
    <row r="20" spans="1:16" s="798" customFormat="1" ht="15" customHeight="1">
      <c r="A20" s="802"/>
      <c r="B20" s="186"/>
      <c r="C20" s="685"/>
      <c r="D20" s="823"/>
      <c r="E20" s="826" t="s">
        <v>327</v>
      </c>
      <c r="F20" s="789"/>
      <c r="G20" s="1207"/>
      <c r="I20" s="828"/>
      <c r="J20" s="828"/>
    </row>
    <row r="21" spans="1:16" s="798" customFormat="1">
      <c r="A21" s="802"/>
      <c r="B21" s="186"/>
      <c r="C21" s="685"/>
      <c r="D21" s="187" t="s">
        <v>731</v>
      </c>
      <c r="E21" s="781" t="s">
        <v>733</v>
      </c>
      <c r="F21" s="294" t="s">
        <v>457</v>
      </c>
      <c r="G21" s="788"/>
      <c r="I21" s="828"/>
      <c r="J21" s="828"/>
    </row>
    <row r="22" spans="1:16" s="798" customFormat="1" ht="18.75" hidden="1">
      <c r="A22" s="802"/>
      <c r="B22" s="186"/>
      <c r="C22" s="685"/>
      <c r="D22" s="784" t="s">
        <v>732</v>
      </c>
      <c r="E22" s="783"/>
      <c r="F22" s="782"/>
      <c r="G22" s="797"/>
      <c r="H22" s="785"/>
      <c r="I22" s="828"/>
      <c r="J22" s="828"/>
    </row>
    <row r="23" spans="1:16" ht="15" customHeight="1">
      <c r="A23" s="285"/>
      <c r="C23" s="86"/>
      <c r="D23" s="114"/>
      <c r="E23" s="826" t="s">
        <v>327</v>
      </c>
      <c r="F23" s="789"/>
      <c r="G23" s="790"/>
    </row>
    <row r="24" spans="1:16" ht="3" customHeight="1"/>
    <row r="25" spans="1:16">
      <c r="D25" s="787" t="s">
        <v>729</v>
      </c>
      <c r="E25" s="786" t="s">
        <v>730</v>
      </c>
      <c r="F25" s="724"/>
      <c r="G25" s="724"/>
      <c r="H25" s="724"/>
      <c r="I25" s="724"/>
      <c r="J25" s="724"/>
      <c r="K25" s="724"/>
      <c r="L25" s="724"/>
      <c r="M25" s="724"/>
      <c r="N25" s="724"/>
      <c r="O25" s="724"/>
      <c r="P25" s="724"/>
    </row>
  </sheetData>
  <sheetProtection password="FA9C" sheet="1" objects="1" scenarios="1" formatColumns="0" formatRows="0"/>
  <dataConsolidate/>
  <mergeCells count="5">
    <mergeCell ref="G19:G20"/>
    <mergeCell ref="D7:F7"/>
    <mergeCell ref="G7:G8"/>
    <mergeCell ref="G12:G17"/>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9:F20 F12:F16">
      <formula1>900</formula1>
    </dataValidation>
    <dataValidation type="textLength" operator="lessThanOrEqual" allowBlank="1" showInputMessage="1" showErrorMessage="1" errorTitle="Ошибка" error="Допускается ввод не более 900 символов!" sqref="G12 E19 G19 G22 E12:E16">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d1df4430-db93-4e45-b45c-572ebf829732"/>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551dceb2-3799-48b4-b333-de544d4ee296"/>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250bc860-a720-4b1d-a6a1-172dbd2cab49"/>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bbb064cc-5bde-4923-a87f-23c0ae229921"/>
    <hyperlink ref="F16" location="'Форма 4.7'!$F$16" tooltip="Кликните по гиперссылке, чтобы перейти по ссылке на обосновывающие документы или отредактировать её" display="https://portal.eias.ru/Portal/DownloadPage.aspx?type=12&amp;guid=c3897beb-2818-4a7b-9a0c-19b25c57e363"/>
    <hyperlink ref="E12" location="'Форма 4.7'!$E$12" tooltip="Кликните по гиперссылке, чтобы перейти по ссылке на обосновывающие документы или отредактировать её" display="ГОСУДАРСТВЕННЫЙКОНТРАКТТЕПЛОСНАБЖЕНИЯ"/>
    <hyperlink ref="F19" location="'Форма 4.7'!$F$15" tooltip="Кликните по гиперссылке, чтобы перейти по ссылке на обосновывающие документы или отредактировать её" display="https://portal.eias.ru/Portal/DownloadPage.aspx?type=12&amp;guid=0fd3b017-1df4-413d-9acb-68c39f38ade4"/>
    <hyperlink ref="E19" location="'Форма 4.7'!$E$19" tooltip="Кликните по гиперссылке, чтобы перейти по ссылке на обосновывающие документы или отредактировать её" display="Проектдоговоранаподключение"/>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3" hidden="1" customWidth="1"/>
    <col min="2" max="4" width="3.7109375" style="1007" hidden="1" customWidth="1"/>
    <col min="5" max="5" width="3.7109375" style="808" customWidth="1"/>
    <col min="6" max="6" width="9.7109375" style="1056" customWidth="1"/>
    <col min="7" max="7" width="37.7109375" style="1056" customWidth="1"/>
    <col min="8" max="8" width="66.85546875" style="1056" customWidth="1"/>
    <col min="9" max="9" width="115.7109375" style="1056" customWidth="1"/>
    <col min="10" max="11" width="10.5703125" style="1007"/>
    <col min="12" max="12" width="11.140625" style="1007" customWidth="1"/>
    <col min="13" max="20" width="10.5703125" style="1007"/>
    <col min="21" max="16384" width="10.5703125" style="1056"/>
  </cols>
  <sheetData>
    <row r="1" spans="1:20" ht="3" customHeight="1">
      <c r="A1" s="1013" t="s">
        <v>209</v>
      </c>
    </row>
    <row r="2" spans="1:20" ht="22.5">
      <c r="F2" s="1199" t="s">
        <v>490</v>
      </c>
      <c r="G2" s="1200"/>
      <c r="H2" s="1201"/>
      <c r="I2" s="805"/>
    </row>
    <row r="3" spans="1:20" ht="3" customHeight="1"/>
    <row r="4" spans="1:20" s="1006" customFormat="1" ht="11.25">
      <c r="A4" s="1012"/>
      <c r="B4" s="1012"/>
      <c r="C4" s="1012"/>
      <c r="D4" s="1012"/>
      <c r="F4" s="1151" t="s">
        <v>453</v>
      </c>
      <c r="G4" s="1151"/>
      <c r="H4" s="1151"/>
      <c r="I4" s="1202" t="s">
        <v>454</v>
      </c>
      <c r="J4" s="1012"/>
      <c r="K4" s="1012"/>
      <c r="L4" s="1012"/>
      <c r="M4" s="1012"/>
      <c r="N4" s="1012"/>
      <c r="O4" s="1012"/>
      <c r="P4" s="1012"/>
      <c r="Q4" s="1012"/>
      <c r="R4" s="1012"/>
      <c r="S4" s="1012"/>
      <c r="T4" s="1012"/>
    </row>
    <row r="5" spans="1:20" s="1006" customFormat="1" ht="11.25" customHeight="1">
      <c r="A5" s="1012"/>
      <c r="B5" s="1012"/>
      <c r="C5" s="1012"/>
      <c r="D5" s="1012"/>
      <c r="F5" s="1099" t="s">
        <v>91</v>
      </c>
      <c r="G5" s="809" t="s">
        <v>456</v>
      </c>
      <c r="H5" s="1112" t="s">
        <v>441</v>
      </c>
      <c r="I5" s="1202"/>
      <c r="J5" s="1012"/>
      <c r="K5" s="1012"/>
      <c r="L5" s="1012"/>
      <c r="M5" s="1012"/>
      <c r="N5" s="1012"/>
      <c r="O5" s="1012"/>
      <c r="P5" s="1012"/>
      <c r="Q5" s="1012"/>
      <c r="R5" s="1012"/>
      <c r="S5" s="1012"/>
      <c r="T5" s="1012"/>
    </row>
    <row r="6" spans="1:20" s="1006" customFormat="1" ht="12" customHeight="1">
      <c r="A6" s="1012"/>
      <c r="B6" s="1012"/>
      <c r="C6" s="1012"/>
      <c r="D6" s="1012"/>
      <c r="F6" s="810" t="s">
        <v>92</v>
      </c>
      <c r="G6" s="811">
        <v>2</v>
      </c>
      <c r="H6" s="812">
        <v>3</v>
      </c>
      <c r="I6" s="607">
        <v>4</v>
      </c>
      <c r="J6" s="1012">
        <v>4</v>
      </c>
      <c r="K6" s="1012"/>
      <c r="L6" s="1012"/>
      <c r="M6" s="1012"/>
      <c r="N6" s="1012"/>
      <c r="O6" s="1012"/>
      <c r="P6" s="1012"/>
      <c r="Q6" s="1012"/>
      <c r="R6" s="1012"/>
      <c r="S6" s="1012"/>
      <c r="T6" s="1012"/>
    </row>
    <row r="7" spans="1:20" s="1006" customFormat="1" ht="18.75">
      <c r="A7" s="1012"/>
      <c r="B7" s="1012"/>
      <c r="C7" s="1012"/>
      <c r="D7" s="1012"/>
      <c r="F7" s="1028">
        <v>1</v>
      </c>
      <c r="G7" s="814" t="s">
        <v>491</v>
      </c>
      <c r="H7" s="1104" t="str">
        <f>IF(dateCh="","",dateCh)</f>
        <v>24.12.2020</v>
      </c>
      <c r="I7" s="815" t="s">
        <v>492</v>
      </c>
      <c r="J7" s="614"/>
      <c r="K7" s="1012"/>
      <c r="L7" s="1012"/>
      <c r="M7" s="1012"/>
      <c r="N7" s="1012"/>
      <c r="O7" s="1012"/>
      <c r="P7" s="1012"/>
      <c r="Q7" s="1012"/>
      <c r="R7" s="1012"/>
      <c r="S7" s="1012"/>
      <c r="T7" s="1012"/>
    </row>
    <row r="8" spans="1:20" s="1006" customFormat="1" ht="45">
      <c r="A8" s="1203">
        <v>1</v>
      </c>
      <c r="B8" s="1012"/>
      <c r="C8" s="1012"/>
      <c r="D8" s="1012"/>
      <c r="F8" s="1028" t="str">
        <f>"2." &amp;mergeValue(A8)</f>
        <v>2.1</v>
      </c>
      <c r="G8" s="814" t="s">
        <v>493</v>
      </c>
      <c r="H8" s="1104" t="str">
        <f>IF('Перечень тарифов'!R21="","наименование отсутствует","" &amp; 'Перечень тарифов'!R21 &amp; "")</f>
        <v>наименование отсутствует</v>
      </c>
      <c r="I8" s="815" t="s">
        <v>589</v>
      </c>
      <c r="J8" s="614"/>
      <c r="K8" s="1012"/>
      <c r="L8" s="1012"/>
      <c r="M8" s="1012"/>
      <c r="N8" s="1012"/>
      <c r="O8" s="1012"/>
      <c r="P8" s="1012"/>
      <c r="Q8" s="1012"/>
      <c r="R8" s="1012"/>
      <c r="S8" s="1012"/>
      <c r="T8" s="1012"/>
    </row>
    <row r="9" spans="1:20" s="1006" customFormat="1" ht="22.5">
      <c r="A9" s="1203"/>
      <c r="B9" s="1012"/>
      <c r="C9" s="1012"/>
      <c r="D9" s="1012"/>
      <c r="F9" s="1028" t="str">
        <f>"3." &amp;mergeValue(A9)</f>
        <v>3.1</v>
      </c>
      <c r="G9" s="814" t="s">
        <v>494</v>
      </c>
      <c r="H9" s="1104" t="str">
        <f>IF('Перечень тарифов'!F21="","наименование отсутствует","" &amp; 'Перечень тарифов'!F21 &amp; "")</f>
        <v>Передача. Тепловая энергия; Передача. Теплоноситель</v>
      </c>
      <c r="I9" s="815" t="s">
        <v>587</v>
      </c>
      <c r="J9" s="614"/>
      <c r="K9" s="1012"/>
      <c r="L9" s="1012"/>
      <c r="M9" s="1012"/>
      <c r="N9" s="1012"/>
      <c r="O9" s="1012"/>
      <c r="P9" s="1012"/>
      <c r="Q9" s="1012"/>
      <c r="R9" s="1012"/>
      <c r="S9" s="1012"/>
      <c r="T9" s="1012"/>
    </row>
    <row r="10" spans="1:20" s="1006" customFormat="1" ht="22.5">
      <c r="A10" s="1203"/>
      <c r="B10" s="1012"/>
      <c r="C10" s="1012"/>
      <c r="D10" s="1012"/>
      <c r="F10" s="1028" t="str">
        <f>"4."&amp;mergeValue(A10)</f>
        <v>4.1</v>
      </c>
      <c r="G10" s="814" t="s">
        <v>495</v>
      </c>
      <c r="H10" s="1112" t="s">
        <v>457</v>
      </c>
      <c r="I10" s="815"/>
      <c r="J10" s="614"/>
      <c r="K10" s="1012"/>
      <c r="L10" s="1012"/>
      <c r="M10" s="1012"/>
      <c r="N10" s="1012"/>
      <c r="O10" s="1012"/>
      <c r="P10" s="1012"/>
      <c r="Q10" s="1012"/>
      <c r="R10" s="1012"/>
      <c r="S10" s="1012"/>
      <c r="T10" s="1012"/>
    </row>
    <row r="11" spans="1:20" s="1006" customFormat="1" ht="18.75">
      <c r="A11" s="1203"/>
      <c r="B11" s="1203">
        <v>1</v>
      </c>
      <c r="C11" s="1100"/>
      <c r="D11" s="1100"/>
      <c r="F11" s="1028" t="str">
        <f>"4."&amp;mergeValue(A11) &amp;"."&amp;mergeValue(B11)</f>
        <v>4.1.1</v>
      </c>
      <c r="G11" s="829" t="s">
        <v>591</v>
      </c>
      <c r="H11" s="1104" t="str">
        <f>IF(region_name="","",region_name)</f>
        <v>Ростовская область</v>
      </c>
      <c r="I11" s="815" t="s">
        <v>498</v>
      </c>
      <c r="J11" s="614"/>
      <c r="K11" s="1012"/>
      <c r="L11" s="1012"/>
      <c r="M11" s="1012"/>
      <c r="N11" s="1012"/>
      <c r="O11" s="1012"/>
      <c r="P11" s="1012"/>
      <c r="Q11" s="1012"/>
      <c r="R11" s="1012"/>
      <c r="S11" s="1012"/>
      <c r="T11" s="1012"/>
    </row>
    <row r="12" spans="1:20" s="1006" customFormat="1" ht="22.5">
      <c r="A12" s="1203"/>
      <c r="B12" s="1203"/>
      <c r="C12" s="1203">
        <v>1</v>
      </c>
      <c r="D12" s="1100"/>
      <c r="F12" s="1028" t="str">
        <f>"4."&amp;mergeValue(A12) &amp;"."&amp;mergeValue(B12)&amp;"."&amp;mergeValue(C12)</f>
        <v>4.1.1.1</v>
      </c>
      <c r="G12" s="816" t="s">
        <v>496</v>
      </c>
      <c r="H12" s="1104" t="str">
        <f>IF(Территории!H13="","","" &amp; Территории!H13 &amp; "")</f>
        <v>Город Волгодонск</v>
      </c>
      <c r="I12" s="815" t="s">
        <v>499</v>
      </c>
      <c r="J12" s="614"/>
      <c r="K12" s="1012"/>
      <c r="L12" s="1012"/>
      <c r="M12" s="1012"/>
      <c r="N12" s="1012"/>
      <c r="O12" s="1012"/>
      <c r="P12" s="1012"/>
      <c r="Q12" s="1012"/>
      <c r="R12" s="1012"/>
      <c r="S12" s="1012"/>
      <c r="T12" s="1012"/>
    </row>
    <row r="13" spans="1:20" s="1006" customFormat="1" ht="56.25">
      <c r="A13" s="1203"/>
      <c r="B13" s="1203"/>
      <c r="C13" s="1203"/>
      <c r="D13" s="1100">
        <v>1</v>
      </c>
      <c r="F13" s="1028" t="str">
        <f>"4."&amp;mergeValue(A13) &amp;"."&amp;mergeValue(B13)&amp;"."&amp;mergeValue(C13)&amp;"."&amp;mergeValue(D13)</f>
        <v>4.1.1.1.1</v>
      </c>
      <c r="G13" s="817" t="s">
        <v>497</v>
      </c>
      <c r="H13" s="1104" t="str">
        <f>IF(Территории!R14="","","" &amp; Территории!R14 &amp; "")</f>
        <v>Город Волгодонск (60712000)</v>
      </c>
      <c r="I13" s="1101" t="s">
        <v>590</v>
      </c>
      <c r="J13" s="614"/>
      <c r="K13" s="1012"/>
      <c r="L13" s="1012"/>
      <c r="M13" s="1012"/>
      <c r="N13" s="1012"/>
      <c r="O13" s="1012"/>
      <c r="P13" s="1012"/>
      <c r="Q13" s="1012"/>
      <c r="R13" s="1012"/>
      <c r="S13" s="1012"/>
      <c r="T13" s="1012"/>
    </row>
    <row r="14" spans="1:20" s="771" customFormat="1" ht="3" customHeight="1">
      <c r="A14" s="772"/>
      <c r="B14" s="772"/>
      <c r="C14" s="772"/>
      <c r="D14" s="772"/>
      <c r="F14" s="821"/>
      <c r="G14" s="416"/>
      <c r="H14" s="417"/>
      <c r="I14" s="982"/>
      <c r="J14" s="772"/>
      <c r="K14" s="772"/>
      <c r="L14" s="772"/>
      <c r="M14" s="772"/>
      <c r="N14" s="772"/>
      <c r="O14" s="772"/>
      <c r="P14" s="772"/>
      <c r="Q14" s="772"/>
      <c r="R14" s="772"/>
      <c r="S14" s="772"/>
      <c r="T14" s="772"/>
    </row>
    <row r="15" spans="1:20" s="771" customFormat="1" ht="15" customHeight="1">
      <c r="A15" s="772"/>
      <c r="B15" s="772"/>
      <c r="C15" s="772"/>
      <c r="D15" s="772"/>
      <c r="F15" s="821"/>
      <c r="G15" s="1198" t="s">
        <v>592</v>
      </c>
      <c r="H15" s="1198"/>
      <c r="I15" s="982"/>
      <c r="J15" s="772"/>
      <c r="K15" s="772"/>
      <c r="L15" s="772"/>
      <c r="M15" s="772"/>
      <c r="N15" s="772"/>
      <c r="O15" s="772"/>
      <c r="P15" s="772"/>
      <c r="Q15" s="772"/>
      <c r="R15" s="772"/>
      <c r="S15" s="772"/>
      <c r="T15" s="772"/>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opLeftCell="C9" zoomScaleNormal="100" workbookViewId="0">
      <selection activeCell="E16" sqref="E16"/>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1" t="s">
        <v>694</v>
      </c>
      <c r="E5" s="1231"/>
      <c r="F5" s="1231"/>
      <c r="G5" s="1231"/>
      <c r="H5" s="1231"/>
      <c r="I5" s="334"/>
    </row>
    <row r="6" spans="1:9" ht="3" customHeight="1">
      <c r="C6" s="86"/>
      <c r="D6" s="37"/>
      <c r="E6" s="84"/>
      <c r="F6" s="84"/>
      <c r="G6" s="84"/>
      <c r="H6" s="83"/>
      <c r="I6" s="286"/>
    </row>
    <row r="7" spans="1:9" ht="21" customHeight="1">
      <c r="C7" s="86"/>
      <c r="D7" s="1215" t="s">
        <v>453</v>
      </c>
      <c r="E7" s="1215"/>
      <c r="F7" s="1215"/>
      <c r="G7" s="1215"/>
      <c r="H7" s="1215"/>
      <c r="I7" s="1275" t="s">
        <v>454</v>
      </c>
    </row>
    <row r="8" spans="1:9" ht="21" customHeight="1">
      <c r="C8" s="86"/>
      <c r="D8" s="103" t="s">
        <v>91</v>
      </c>
      <c r="E8" s="113" t="s">
        <v>456</v>
      </c>
      <c r="F8" s="113"/>
      <c r="G8" s="113" t="s">
        <v>441</v>
      </c>
      <c r="H8" s="113" t="s">
        <v>455</v>
      </c>
      <c r="I8" s="1275"/>
    </row>
    <row r="9" spans="1:9" ht="12" customHeight="1">
      <c r="C9" s="86"/>
      <c r="D9" s="42" t="s">
        <v>92</v>
      </c>
      <c r="E9" s="42" t="s">
        <v>48</v>
      </c>
      <c r="F9" s="42"/>
      <c r="G9" s="42" t="s">
        <v>49</v>
      </c>
      <c r="H9" s="42" t="s">
        <v>50</v>
      </c>
      <c r="I9" s="42" t="s">
        <v>67</v>
      </c>
    </row>
    <row r="10" spans="1:9">
      <c r="A10" s="285"/>
      <c r="C10" s="86"/>
      <c r="D10" s="187">
        <v>1</v>
      </c>
      <c r="E10" s="1277" t="s">
        <v>458</v>
      </c>
      <c r="F10" s="1277"/>
      <c r="G10" s="1277"/>
      <c r="H10" s="1277"/>
      <c r="I10" s="306"/>
    </row>
    <row r="11" spans="1:9" ht="20.100000000000001" customHeight="1">
      <c r="A11" s="285"/>
      <c r="C11" s="86"/>
      <c r="D11" s="187" t="s">
        <v>294</v>
      </c>
      <c r="E11" s="287" t="s">
        <v>459</v>
      </c>
      <c r="F11" s="294"/>
      <c r="G11" s="430" t="s">
        <v>2347</v>
      </c>
      <c r="H11" s="294" t="s">
        <v>457</v>
      </c>
      <c r="I11" s="196" t="s">
        <v>460</v>
      </c>
    </row>
    <row r="12" spans="1:9" ht="45">
      <c r="A12" s="285"/>
      <c r="C12" s="86"/>
      <c r="D12" s="187" t="s">
        <v>328</v>
      </c>
      <c r="E12" s="287" t="s">
        <v>461</v>
      </c>
      <c r="F12" s="294"/>
      <c r="G12" s="1123" t="s">
        <v>2348</v>
      </c>
      <c r="H12" s="1085" t="s">
        <v>2349</v>
      </c>
      <c r="I12" s="413" t="s">
        <v>695</v>
      </c>
    </row>
    <row r="13" spans="1:9" ht="33.75">
      <c r="A13" s="285"/>
      <c r="B13" s="186">
        <v>3</v>
      </c>
      <c r="C13" s="86"/>
      <c r="D13" s="187">
        <v>2</v>
      </c>
      <c r="E13" s="350" t="s">
        <v>696</v>
      </c>
      <c r="F13" s="294"/>
      <c r="G13" s="294" t="s">
        <v>457</v>
      </c>
      <c r="H13" s="1085" t="s">
        <v>2350</v>
      </c>
      <c r="I13" s="414" t="s">
        <v>462</v>
      </c>
    </row>
    <row r="14" spans="1:9" ht="39" customHeight="1">
      <c r="A14" s="285"/>
      <c r="C14" s="86"/>
      <c r="D14" s="187">
        <v>3</v>
      </c>
      <c r="E14" s="1276" t="s">
        <v>697</v>
      </c>
      <c r="F14" s="1276"/>
      <c r="G14" s="1276"/>
      <c r="H14" s="1276"/>
      <c r="I14" s="411"/>
    </row>
    <row r="15" spans="1:9" ht="20.100000000000001" customHeight="1">
      <c r="A15" s="285"/>
      <c r="C15" s="86"/>
      <c r="D15" s="187" t="s">
        <v>443</v>
      </c>
      <c r="E15" s="295">
        <v>0</v>
      </c>
      <c r="F15" s="294"/>
      <c r="G15" s="294" t="s">
        <v>457</v>
      </c>
      <c r="H15" s="1085" t="s">
        <v>2351</v>
      </c>
      <c r="I15" s="1205" t="s">
        <v>698</v>
      </c>
    </row>
    <row r="16" spans="1:9" ht="15" customHeight="1">
      <c r="A16" s="285"/>
      <c r="C16" s="86"/>
      <c r="D16" s="114"/>
      <c r="E16" s="299" t="s">
        <v>327</v>
      </c>
      <c r="F16" s="300"/>
      <c r="G16" s="300"/>
      <c r="H16" s="297"/>
      <c r="I16" s="1207"/>
    </row>
    <row r="17" spans="1:12" ht="69" customHeight="1">
      <c r="A17" s="285"/>
      <c r="B17" s="186">
        <v>3</v>
      </c>
      <c r="C17" s="86"/>
      <c r="D17" s="187">
        <v>4</v>
      </c>
      <c r="E17" s="1276" t="s">
        <v>699</v>
      </c>
      <c r="F17" s="1276"/>
      <c r="G17" s="1276"/>
      <c r="H17" s="1276"/>
      <c r="I17" s="411"/>
    </row>
    <row r="18" spans="1:12" ht="99" customHeight="1">
      <c r="A18" s="285"/>
      <c r="C18" s="86"/>
      <c r="D18" s="187" t="s">
        <v>444</v>
      </c>
      <c r="E18" s="301" t="s">
        <v>463</v>
      </c>
      <c r="F18" s="294"/>
      <c r="G18" s="412" t="s">
        <v>2352</v>
      </c>
      <c r="H18" s="294" t="s">
        <v>457</v>
      </c>
      <c r="I18" s="1205" t="s">
        <v>480</v>
      </c>
    </row>
    <row r="19" spans="1:12" ht="15" customHeight="1">
      <c r="A19" s="285"/>
      <c r="C19" s="86"/>
      <c r="D19" s="114"/>
      <c r="E19" s="299" t="s">
        <v>327</v>
      </c>
      <c r="F19" s="300"/>
      <c r="G19" s="300"/>
      <c r="H19" s="297"/>
      <c r="I19" s="1207"/>
    </row>
    <row r="20" spans="1:12" ht="30" customHeight="1">
      <c r="A20" s="285"/>
      <c r="B20" s="186">
        <v>3</v>
      </c>
      <c r="C20" s="86"/>
      <c r="D20" s="187">
        <v>5</v>
      </c>
      <c r="E20" s="1276" t="s">
        <v>700</v>
      </c>
      <c r="F20" s="1276"/>
      <c r="G20" s="1276"/>
      <c r="H20" s="1276"/>
      <c r="I20" s="411"/>
    </row>
    <row r="21" spans="1:12" ht="26.1" customHeight="1">
      <c r="A21" s="285"/>
      <c r="C21" s="86"/>
      <c r="D21" s="187" t="s">
        <v>445</v>
      </c>
      <c r="E21" s="1278" t="s">
        <v>701</v>
      </c>
      <c r="F21" s="1278"/>
      <c r="G21" s="1278"/>
      <c r="H21" s="1278"/>
      <c r="I21" s="411"/>
    </row>
    <row r="22" spans="1:12" ht="32.1" customHeight="1">
      <c r="A22" s="285"/>
      <c r="C22" s="86"/>
      <c r="D22" s="187" t="s">
        <v>446</v>
      </c>
      <c r="E22" s="302" t="s">
        <v>464</v>
      </c>
      <c r="F22" s="294"/>
      <c r="G22" s="412" t="s">
        <v>2353</v>
      </c>
      <c r="H22" s="294" t="s">
        <v>457</v>
      </c>
      <c r="I22" s="1205" t="s">
        <v>702</v>
      </c>
    </row>
    <row r="23" spans="1:12" ht="15" customHeight="1">
      <c r="A23" s="285"/>
      <c r="C23" s="86"/>
      <c r="D23" s="114"/>
      <c r="E23" s="300" t="s">
        <v>327</v>
      </c>
      <c r="F23" s="296"/>
      <c r="G23" s="296"/>
      <c r="H23" s="297"/>
      <c r="I23" s="1207"/>
    </row>
    <row r="24" spans="1:12" ht="14.25" customHeight="1">
      <c r="A24" s="285"/>
      <c r="C24" s="86"/>
      <c r="D24" s="187" t="s">
        <v>447</v>
      </c>
      <c r="E24" s="1278" t="s">
        <v>703</v>
      </c>
      <c r="F24" s="1278"/>
      <c r="G24" s="1278"/>
      <c r="H24" s="1278"/>
      <c r="I24" s="411"/>
    </row>
    <row r="25" spans="1:12" ht="42.95" customHeight="1">
      <c r="A25" s="285"/>
      <c r="C25" s="86"/>
      <c r="D25" s="187" t="s">
        <v>448</v>
      </c>
      <c r="E25" s="302" t="s">
        <v>466</v>
      </c>
      <c r="F25" s="294"/>
      <c r="G25" s="412" t="s">
        <v>2354</v>
      </c>
      <c r="H25" s="294" t="s">
        <v>457</v>
      </c>
      <c r="I25" s="1205" t="s">
        <v>597</v>
      </c>
    </row>
    <row r="26" spans="1:12" ht="15" customHeight="1">
      <c r="A26" s="285"/>
      <c r="C26" s="86"/>
      <c r="D26" s="114"/>
      <c r="E26" s="300" t="s">
        <v>327</v>
      </c>
      <c r="F26" s="296"/>
      <c r="G26" s="296"/>
      <c r="H26" s="297"/>
      <c r="I26" s="1207"/>
    </row>
    <row r="27" spans="1:12" ht="26.1" customHeight="1">
      <c r="A27" s="285"/>
      <c r="C27" s="86"/>
      <c r="D27" s="187" t="s">
        <v>449</v>
      </c>
      <c r="E27" s="1278" t="s">
        <v>704</v>
      </c>
      <c r="F27" s="1278"/>
      <c r="G27" s="1278"/>
      <c r="H27" s="1278"/>
      <c r="I27" s="411"/>
    </row>
    <row r="28" spans="1:12" ht="32.1" customHeight="1">
      <c r="A28" s="285"/>
      <c r="C28" s="86"/>
      <c r="D28" s="187" t="s">
        <v>450</v>
      </c>
      <c r="E28" s="302" t="s">
        <v>465</v>
      </c>
      <c r="F28" s="294"/>
      <c r="G28" s="305" t="s">
        <v>2357</v>
      </c>
      <c r="H28" s="294" t="s">
        <v>457</v>
      </c>
      <c r="I28" s="1205" t="s">
        <v>705</v>
      </c>
      <c r="K28" s="212" t="s">
        <v>2356</v>
      </c>
      <c r="L28" s="212" t="s">
        <v>2355</v>
      </c>
    </row>
    <row r="29" spans="1:12" ht="15" customHeight="1">
      <c r="A29" s="285"/>
      <c r="C29" s="86"/>
      <c r="D29" s="114"/>
      <c r="E29" s="300" t="s">
        <v>327</v>
      </c>
      <c r="F29" s="296"/>
      <c r="G29" s="296"/>
      <c r="H29" s="297"/>
      <c r="I29" s="1207"/>
    </row>
    <row r="30" spans="1:12" ht="49.5" customHeight="1">
      <c r="A30" s="285"/>
      <c r="B30" s="186">
        <v>3</v>
      </c>
      <c r="C30" s="86"/>
      <c r="D30" s="187" t="s">
        <v>68</v>
      </c>
      <c r="E30" s="1276" t="s">
        <v>707</v>
      </c>
      <c r="F30" s="1276"/>
      <c r="G30" s="1276"/>
      <c r="H30" s="1276"/>
      <c r="I30" s="411"/>
    </row>
    <row r="31" spans="1:12" ht="42.95" customHeight="1">
      <c r="A31" s="285"/>
      <c r="C31" s="86"/>
      <c r="D31" s="187" t="s">
        <v>451</v>
      </c>
      <c r="E31" s="295" t="s">
        <v>2352</v>
      </c>
      <c r="F31" s="294"/>
      <c r="G31" s="294" t="s">
        <v>457</v>
      </c>
      <c r="H31" s="1085" t="s">
        <v>2358</v>
      </c>
      <c r="I31" s="1205" t="s">
        <v>479</v>
      </c>
    </row>
    <row r="32" spans="1:12" ht="15" customHeight="1">
      <c r="A32" s="285"/>
      <c r="C32" s="86"/>
      <c r="D32" s="114"/>
      <c r="E32" s="299" t="s">
        <v>327</v>
      </c>
      <c r="F32" s="296"/>
      <c r="G32" s="296"/>
      <c r="H32" s="297"/>
      <c r="I32" s="1207"/>
    </row>
    <row r="33" spans="1:12" s="174" customFormat="1" ht="3" customHeight="1">
      <c r="A33" s="285"/>
      <c r="K33" s="289"/>
      <c r="L33" s="289"/>
    </row>
    <row r="34" spans="1:12" ht="24.75" customHeight="1">
      <c r="D34" s="298">
        <v>1</v>
      </c>
      <c r="E34" s="1198" t="s">
        <v>706</v>
      </c>
      <c r="F34" s="1198"/>
      <c r="G34" s="1198"/>
      <c r="H34" s="1198"/>
      <c r="I34" s="1198"/>
    </row>
  </sheetData>
  <sheetProtection password="FA9C"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202a6d1c-ae14-41b0-93af-1ab5846398d8"/>
    <hyperlink ref="G12" location="'Форма 4.8'!$G$12" tooltip="Кликните по гиперссылке, чтобы перейти по гиперссылке или отредактировать её" display="volgodonsk-ts.ru"/>
    <hyperlink ref="H13" location="'Форма 4.8'!$H$13" tooltip="Кликните по гиперссылке, чтобы перейти по гиперссылке или отредактировать её" display="https://portal.eias.ru/Portal/DownloadPage.aspx?type=12&amp;guid=254864a5-63ac-40b7-83d4-dddb3100cd85"/>
    <hyperlink ref="H15" location="'Форма 4.8'!$H$15" tooltip="Кликните по гиперссылке, чтобы перейти по гиперссылке или отредактировать её" display="https://portal.eias.ru/Portal/DownloadPage.aspx?type=12&amp;guid=e1a4897e-a43e-490f-bf22-bc0413700063"/>
    <hyperlink ref="H31" location="'Форма 4.8'!$H$31" tooltip="Кликните по гиперссылке, чтобы перейти по гиперссылке или отредактировать её" display="https://portal.eias.ru/Portal/DownloadPage.aspx?type=12&amp;guid=2b1fdb86-cd9f-4a1a-b98b-e4b2e7eb8273"/>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9" t="s">
        <v>477</v>
      </c>
      <c r="E5" s="1279"/>
      <c r="F5" s="1279"/>
      <c r="G5" s="1279"/>
      <c r="H5" s="1279"/>
      <c r="I5" s="1279"/>
      <c r="J5" s="1279"/>
      <c r="K5" s="435"/>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1" t="s">
        <v>453</v>
      </c>
      <c r="E8" s="1281"/>
      <c r="F8" s="1281"/>
      <c r="G8" s="1281"/>
      <c r="H8" s="1281"/>
      <c r="I8" s="1281"/>
      <c r="J8" s="1281"/>
      <c r="K8" s="1281" t="s">
        <v>454</v>
      </c>
    </row>
    <row r="9" spans="1:14">
      <c r="D9" s="1281" t="s">
        <v>91</v>
      </c>
      <c r="E9" s="1281" t="s">
        <v>481</v>
      </c>
      <c r="F9" s="1281"/>
      <c r="G9" s="1281" t="s">
        <v>482</v>
      </c>
      <c r="H9" s="1281"/>
      <c r="I9" s="1281"/>
      <c r="J9" s="1281"/>
      <c r="K9" s="1281"/>
    </row>
    <row r="10" spans="1:14" ht="22.5">
      <c r="D10" s="1281"/>
      <c r="E10" s="137" t="s">
        <v>483</v>
      </c>
      <c r="F10" s="137" t="s">
        <v>399</v>
      </c>
      <c r="G10" s="137" t="s">
        <v>399</v>
      </c>
      <c r="H10" s="137" t="s">
        <v>483</v>
      </c>
      <c r="I10" s="137" t="s">
        <v>484</v>
      </c>
      <c r="J10" s="137" t="s">
        <v>455</v>
      </c>
      <c r="K10" s="1281"/>
    </row>
    <row r="11" spans="1:14" ht="12" customHeight="1">
      <c r="D11" s="42" t="s">
        <v>92</v>
      </c>
      <c r="E11" s="42" t="s">
        <v>48</v>
      </c>
      <c r="F11" s="42" t="s">
        <v>49</v>
      </c>
      <c r="G11" s="42" t="s">
        <v>50</v>
      </c>
      <c r="H11" s="42" t="s">
        <v>67</v>
      </c>
      <c r="I11" s="42" t="s">
        <v>68</v>
      </c>
      <c r="J11" s="42" t="s">
        <v>182</v>
      </c>
      <c r="K11" s="42" t="s">
        <v>183</v>
      </c>
    </row>
    <row r="12" spans="1:14" s="127" customFormat="1" ht="54.95" customHeight="1">
      <c r="A12" s="185" t="s">
        <v>49</v>
      </c>
      <c r="B12" s="135" t="s">
        <v>252</v>
      </c>
      <c r="C12" s="136"/>
      <c r="D12" s="138" t="s">
        <v>92</v>
      </c>
      <c r="E12" s="446"/>
      <c r="F12" s="1081"/>
      <c r="G12" s="1081"/>
      <c r="H12" s="1081"/>
      <c r="I12" s="1095"/>
      <c r="J12" s="1085"/>
      <c r="K12" s="1205" t="s">
        <v>485</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07"/>
    </row>
    <row r="14" spans="1:14" ht="3" customHeight="1">
      <c r="A14" s="131"/>
      <c r="B14" s="131"/>
      <c r="C14" s="131"/>
    </row>
    <row r="15" spans="1:14" ht="27.75" customHeight="1">
      <c r="E15" s="1280" t="s">
        <v>593</v>
      </c>
      <c r="F15" s="1280"/>
      <c r="G15" s="1280"/>
      <c r="H15" s="1280"/>
      <c r="I15" s="1280"/>
      <c r="J15" s="1280"/>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election activeCell="E13" sqref="E13"/>
    </sheetView>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0" t="s">
        <v>313</v>
      </c>
      <c r="E7" s="1162"/>
      <c r="F7" s="437"/>
    </row>
    <row r="8" spans="3:9" ht="3" customHeight="1">
      <c r="C8" s="50"/>
      <c r="D8" s="14"/>
      <c r="E8" s="14"/>
    </row>
    <row r="9" spans="3:9" ht="15.95" customHeight="1">
      <c r="C9" s="50"/>
      <c r="D9" s="103" t="s">
        <v>91</v>
      </c>
      <c r="E9" s="425" t="s">
        <v>312</v>
      </c>
    </row>
    <row r="10" spans="3:9" ht="12" customHeight="1">
      <c r="C10" s="50"/>
      <c r="D10" s="42" t="s">
        <v>92</v>
      </c>
      <c r="E10" s="42" t="s">
        <v>48</v>
      </c>
    </row>
    <row r="11" spans="3:9" ht="11.25" hidden="1" customHeight="1">
      <c r="C11" s="50"/>
      <c r="D11" s="194">
        <v>0</v>
      </c>
      <c r="E11" s="426"/>
    </row>
    <row r="12" spans="3:9" ht="45">
      <c r="C12" s="167"/>
      <c r="D12" s="123">
        <v>1</v>
      </c>
      <c r="E12" s="1068" t="s">
        <v>2359</v>
      </c>
    </row>
    <row r="13" spans="3:9" ht="12" customHeight="1">
      <c r="C13" s="50"/>
      <c r="D13" s="427"/>
      <c r="E13" s="428" t="s">
        <v>176</v>
      </c>
    </row>
    <row r="14" spans="3:9" ht="3" customHeight="1"/>
    <row r="15" spans="3:9" ht="22.5" customHeight="1">
      <c r="C15" s="168"/>
      <c r="D15" s="1282" t="s">
        <v>314</v>
      </c>
      <c r="E15" s="1282"/>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29"/>
    </row>
    <row r="2" spans="3:12" hidden="1"/>
    <row r="3" spans="3:12" hidden="1"/>
    <row r="4" spans="3:12" hidden="1"/>
    <row r="5" spans="3:12" hidden="1"/>
    <row r="6" spans="3:12" ht="3" customHeight="1">
      <c r="C6" s="50"/>
      <c r="D6" s="14"/>
      <c r="E6" s="14"/>
    </row>
    <row r="7" spans="3:12" ht="22.5">
      <c r="C7" s="50"/>
      <c r="D7" s="1279" t="s">
        <v>54</v>
      </c>
      <c r="E7" s="1279"/>
      <c r="F7" s="437"/>
    </row>
    <row r="8" spans="3:12" ht="3" customHeight="1">
      <c r="C8" s="50"/>
      <c r="D8" s="14"/>
      <c r="E8" s="14"/>
    </row>
    <row r="9" spans="3:12" ht="15.95" customHeight="1">
      <c r="C9" s="50"/>
      <c r="D9" s="103" t="s">
        <v>91</v>
      </c>
      <c r="E9" s="113" t="s">
        <v>175</v>
      </c>
    </row>
    <row r="10" spans="3:12" ht="12" customHeight="1">
      <c r="C10" s="50"/>
      <c r="D10" s="42" t="s">
        <v>92</v>
      </c>
      <c r="E10" s="42" t="s">
        <v>48</v>
      </c>
    </row>
    <row r="11" spans="3:12" ht="15" hidden="1" customHeight="1">
      <c r="C11" s="50"/>
      <c r="D11" s="123">
        <v>0</v>
      </c>
      <c r="E11" s="193"/>
    </row>
    <row r="12" spans="3:12">
      <c r="C12" s="50"/>
      <c r="D12" s="114"/>
      <c r="E12" s="112" t="s">
        <v>176</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3" t="s">
        <v>55</v>
      </c>
      <c r="C2" s="1283"/>
      <c r="D2" s="1283"/>
      <c r="E2" s="438"/>
    </row>
    <row r="3" spans="2:5" ht="3" customHeight="1"/>
    <row r="4" spans="2:5" ht="21.75" customHeight="1" thickBot="1">
      <c r="B4" s="1124" t="s">
        <v>1</v>
      </c>
      <c r="C4" s="1124" t="s">
        <v>90</v>
      </c>
      <c r="D4" s="1124" t="s">
        <v>71</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4"/>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69</v>
      </c>
      <c r="B1" s="116" t="s">
        <v>70</v>
      </c>
      <c r="C1" s="116" t="s">
        <v>71</v>
      </c>
      <c r="D1" s="10"/>
    </row>
    <row r="2" spans="1:4">
      <c r="A2" s="1115">
        <v>44188.658391203702</v>
      </c>
      <c r="B2" s="12" t="s">
        <v>771</v>
      </c>
      <c r="C2" s="12" t="s">
        <v>441</v>
      </c>
    </row>
    <row r="3" spans="1:4">
      <c r="A3" s="1115">
        <v>44188.65865740741</v>
      </c>
      <c r="B3" s="12" t="s">
        <v>771</v>
      </c>
      <c r="C3" s="12" t="s">
        <v>441</v>
      </c>
    </row>
    <row r="4" spans="1:4">
      <c r="A4" s="1115">
        <v>44188.658692129633</v>
      </c>
      <c r="B4" s="12" t="s">
        <v>1671</v>
      </c>
      <c r="C4" s="12" t="s">
        <v>441</v>
      </c>
    </row>
    <row r="5" spans="1:4" ht="78.75">
      <c r="A5" s="1115">
        <v>44188.658692129633</v>
      </c>
      <c r="B5" s="12" t="s">
        <v>1672</v>
      </c>
      <c r="C5" s="12" t="s">
        <v>441</v>
      </c>
    </row>
    <row r="6" spans="1:4">
      <c r="A6" s="1115">
        <v>44188.658692129633</v>
      </c>
      <c r="B6" s="12" t="s">
        <v>1673</v>
      </c>
      <c r="C6" s="12" t="s">
        <v>441</v>
      </c>
    </row>
    <row r="7" spans="1:4">
      <c r="A7" s="1115">
        <v>44188.658738425926</v>
      </c>
      <c r="B7" s="12" t="s">
        <v>1674</v>
      </c>
      <c r="C7" s="12" t="s">
        <v>441</v>
      </c>
    </row>
    <row r="8" spans="1:4" ht="22.5">
      <c r="A8" s="1115">
        <v>44188.658842592595</v>
      </c>
      <c r="B8" s="12" t="s">
        <v>1675</v>
      </c>
      <c r="C8" s="12" t="s">
        <v>441</v>
      </c>
    </row>
    <row r="9" spans="1:4" ht="22.5">
      <c r="A9" s="1115">
        <v>44188.658888888887</v>
      </c>
      <c r="B9" s="12" t="s">
        <v>1676</v>
      </c>
      <c r="C9" s="12" t="s">
        <v>441</v>
      </c>
    </row>
    <row r="10" spans="1:4">
      <c r="A10" s="1115">
        <v>44188.658888888887</v>
      </c>
      <c r="B10" s="12" t="s">
        <v>1677</v>
      </c>
      <c r="C10" s="12" t="s">
        <v>441</v>
      </c>
    </row>
    <row r="11" spans="1:4">
      <c r="A11" s="1115">
        <v>44188.658935185187</v>
      </c>
      <c r="C11" s="12" t="s">
        <v>1678</v>
      </c>
    </row>
    <row r="12" spans="1:4">
      <c r="A12" s="1115">
        <v>44188.65896990741</v>
      </c>
      <c r="B12" s="12" t="s">
        <v>771</v>
      </c>
      <c r="C12" s="12" t="s">
        <v>441</v>
      </c>
    </row>
    <row r="13" spans="1:4">
      <c r="A13" s="1115">
        <v>44188.659143518518</v>
      </c>
      <c r="B13" s="12" t="s">
        <v>1671</v>
      </c>
      <c r="C13" s="12" t="s">
        <v>441</v>
      </c>
    </row>
    <row r="14" spans="1:4" ht="78.75">
      <c r="A14" s="1115">
        <v>44188.659143518518</v>
      </c>
      <c r="B14" s="12" t="s">
        <v>1672</v>
      </c>
      <c r="C14" s="12" t="s">
        <v>441</v>
      </c>
    </row>
    <row r="15" spans="1:4">
      <c r="A15" s="1115">
        <v>44188.659143518518</v>
      </c>
      <c r="B15" s="12" t="s">
        <v>1673</v>
      </c>
      <c r="C15" s="12" t="s">
        <v>441</v>
      </c>
    </row>
    <row r="16" spans="1:4">
      <c r="A16" s="1115">
        <v>44188.659270833334</v>
      </c>
      <c r="B16" s="12" t="s">
        <v>1674</v>
      </c>
      <c r="C16" s="12" t="s">
        <v>441</v>
      </c>
    </row>
    <row r="17" spans="1:3" ht="22.5">
      <c r="A17" s="1115">
        <v>44188.659363425926</v>
      </c>
      <c r="B17" s="12" t="s">
        <v>1675</v>
      </c>
      <c r="C17" s="12" t="s">
        <v>441</v>
      </c>
    </row>
    <row r="18" spans="1:3" ht="22.5">
      <c r="A18" s="1115">
        <v>44188.659409722219</v>
      </c>
      <c r="B18" s="12" t="s">
        <v>1676</v>
      </c>
      <c r="C18" s="12" t="s">
        <v>441</v>
      </c>
    </row>
    <row r="19" spans="1:3">
      <c r="A19" s="1115">
        <v>44188.659409722219</v>
      </c>
      <c r="B19" s="12" t="s">
        <v>1677</v>
      </c>
      <c r="C19" s="12" t="s">
        <v>441</v>
      </c>
    </row>
    <row r="20" spans="1:3" ht="22.5">
      <c r="A20" s="1115">
        <v>44188.659479166665</v>
      </c>
      <c r="B20" s="12" t="s">
        <v>1679</v>
      </c>
      <c r="C20" s="12" t="s">
        <v>441</v>
      </c>
    </row>
    <row r="21" spans="1:3" ht="33.75">
      <c r="A21" s="1115">
        <v>44188.659548611111</v>
      </c>
      <c r="B21" s="12" t="s">
        <v>1681</v>
      </c>
      <c r="C21" s="12" t="s">
        <v>441</v>
      </c>
    </row>
    <row r="22" spans="1:3">
      <c r="A22" s="1115">
        <v>44189.43681712963</v>
      </c>
      <c r="B22" s="12" t="s">
        <v>771</v>
      </c>
      <c r="C22" s="12" t="s">
        <v>441</v>
      </c>
    </row>
    <row r="23" spans="1:3">
      <c r="A23" s="1115">
        <v>44189.441678240742</v>
      </c>
      <c r="B23" s="12" t="s">
        <v>771</v>
      </c>
      <c r="C23" s="12" t="s">
        <v>441</v>
      </c>
    </row>
    <row r="24" spans="1:3">
      <c r="A24" s="1115">
        <v>44189.5080787037</v>
      </c>
      <c r="B24" s="12" t="s">
        <v>771</v>
      </c>
      <c r="C24" s="12" t="s">
        <v>441</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DT345"/>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174</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2">
        <v>1</v>
      </c>
      <c r="E9" s="1300"/>
      <c r="F9" s="1302"/>
      <c r="G9" s="1306" t="s">
        <v>84</v>
      </c>
      <c r="H9" s="1172"/>
      <c r="I9" s="1172">
        <v>1</v>
      </c>
      <c r="J9" s="1295"/>
      <c r="K9" s="1230" t="s">
        <v>84</v>
      </c>
      <c r="L9" s="1166"/>
      <c r="M9" s="1166" t="s">
        <v>92</v>
      </c>
      <c r="N9" s="1298"/>
      <c r="O9" s="1230" t="s">
        <v>84</v>
      </c>
      <c r="P9" s="1166"/>
      <c r="Q9" s="1166" t="s">
        <v>92</v>
      </c>
      <c r="R9" s="1299"/>
      <c r="S9" s="1230" t="s">
        <v>84</v>
      </c>
      <c r="T9" s="1082"/>
      <c r="U9" s="1082" t="s">
        <v>92</v>
      </c>
      <c r="V9" s="1111"/>
      <c r="W9" s="307"/>
    </row>
    <row r="10" spans="1:23" s="738" customFormat="1" ht="17.100000000000001" customHeight="1">
      <c r="A10" s="205"/>
      <c r="C10" s="159"/>
      <c r="D10" s="1172"/>
      <c r="E10" s="1300"/>
      <c r="F10" s="1302"/>
      <c r="G10" s="1306"/>
      <c r="H10" s="1172"/>
      <c r="I10" s="1172"/>
      <c r="J10" s="1295"/>
      <c r="K10" s="1230"/>
      <c r="L10" s="1166"/>
      <c r="M10" s="1166"/>
      <c r="N10" s="1298"/>
      <c r="O10" s="1230"/>
      <c r="P10" s="1166"/>
      <c r="Q10" s="1166"/>
      <c r="R10" s="1299"/>
      <c r="S10" s="1230"/>
      <c r="T10" s="1084"/>
      <c r="U10" s="743"/>
      <c r="V10" s="744" t="s">
        <v>714</v>
      </c>
      <c r="W10" s="745"/>
    </row>
    <row r="11" spans="1:23" s="102" customFormat="1" ht="17.100000000000001" customHeight="1">
      <c r="A11" s="205"/>
      <c r="C11" s="159"/>
      <c r="D11" s="1170"/>
      <c r="E11" s="1301"/>
      <c r="F11" s="1303"/>
      <c r="G11" s="1170"/>
      <c r="H11" s="1170"/>
      <c r="I11" s="1170"/>
      <c r="J11" s="1296"/>
      <c r="K11" s="1170"/>
      <c r="L11" s="1170"/>
      <c r="M11" s="1170"/>
      <c r="N11" s="1299"/>
      <c r="O11" s="1170"/>
      <c r="P11" s="1083"/>
      <c r="Q11" s="743"/>
      <c r="R11" s="744" t="s">
        <v>713</v>
      </c>
      <c r="S11" s="740"/>
      <c r="T11" s="740"/>
      <c r="U11" s="740"/>
      <c r="V11" s="740"/>
      <c r="W11" s="745"/>
    </row>
    <row r="12" spans="1:23" s="102" customFormat="1" ht="17.100000000000001" customHeight="1">
      <c r="A12" s="205"/>
      <c r="C12" s="159"/>
      <c r="D12" s="1170"/>
      <c r="E12" s="1301"/>
      <c r="F12" s="1303"/>
      <c r="G12" s="1170"/>
      <c r="H12" s="1170"/>
      <c r="I12" s="1170"/>
      <c r="J12" s="1296"/>
      <c r="K12" s="1170"/>
      <c r="L12" s="743"/>
      <c r="M12" s="744"/>
      <c r="N12" s="744" t="s">
        <v>411</v>
      </c>
      <c r="O12" s="744"/>
      <c r="P12" s="744"/>
      <c r="Q12" s="744"/>
      <c r="R12" s="744"/>
      <c r="S12" s="740"/>
      <c r="T12" s="740"/>
      <c r="U12" s="740"/>
      <c r="V12" s="740"/>
      <c r="W12" s="745"/>
    </row>
    <row r="13" spans="1:23" s="102" customFormat="1" ht="17.25" customHeight="1">
      <c r="A13" s="205"/>
      <c r="C13" s="159"/>
      <c r="D13" s="1170"/>
      <c r="E13" s="1301"/>
      <c r="F13" s="1303"/>
      <c r="G13" s="1170"/>
      <c r="H13" s="743"/>
      <c r="I13" s="744"/>
      <c r="J13" s="744"/>
      <c r="K13" s="744"/>
      <c r="L13" s="744"/>
      <c r="M13" s="744"/>
      <c r="N13" s="744"/>
      <c r="O13" s="744"/>
      <c r="P13" s="744"/>
      <c r="Q13" s="744"/>
      <c r="R13" s="744"/>
      <c r="S13" s="740"/>
      <c r="T13" s="740"/>
      <c r="U13" s="740"/>
      <c r="V13" s="740"/>
      <c r="W13" s="745"/>
    </row>
    <row r="14" spans="1:23" ht="17.100000000000001" customHeight="1">
      <c r="A14" s="206"/>
    </row>
    <row r="15" spans="1:23" ht="16.5" customHeight="1">
      <c r="A15" s="205"/>
      <c r="B15" s="102"/>
      <c r="C15" s="159"/>
      <c r="D15" s="1294"/>
      <c r="E15" s="1304"/>
      <c r="F15" s="1305"/>
      <c r="G15" s="1307"/>
      <c r="H15" s="1172"/>
      <c r="I15" s="1172">
        <v>1</v>
      </c>
      <c r="J15" s="1295"/>
      <c r="K15" s="1230" t="s">
        <v>84</v>
      </c>
      <c r="L15" s="1166"/>
      <c r="M15" s="1166" t="s">
        <v>92</v>
      </c>
      <c r="N15" s="1298"/>
      <c r="O15" s="1230" t="s">
        <v>84</v>
      </c>
      <c r="P15" s="1166"/>
      <c r="Q15" s="1166" t="s">
        <v>92</v>
      </c>
      <c r="R15" s="1299"/>
      <c r="S15" s="1230" t="s">
        <v>84</v>
      </c>
      <c r="T15" s="1082"/>
      <c r="U15" s="1082" t="s">
        <v>92</v>
      </c>
      <c r="V15" s="1111"/>
      <c r="W15" s="307"/>
    </row>
    <row r="16" spans="1:23" s="741" customFormat="1" ht="16.5" customHeight="1">
      <c r="A16" s="747"/>
      <c r="B16" s="742"/>
      <c r="C16" s="746"/>
      <c r="D16" s="1294"/>
      <c r="E16" s="1304"/>
      <c r="F16" s="1305"/>
      <c r="G16" s="1307"/>
      <c r="H16" s="1172"/>
      <c r="I16" s="1172"/>
      <c r="J16" s="1295"/>
      <c r="K16" s="1230"/>
      <c r="L16" s="1166"/>
      <c r="M16" s="1166"/>
      <c r="N16" s="1298"/>
      <c r="O16" s="1230"/>
      <c r="P16" s="1166"/>
      <c r="Q16" s="1166"/>
      <c r="R16" s="1299"/>
      <c r="S16" s="1230"/>
      <c r="T16" s="1084"/>
      <c r="U16" s="743"/>
      <c r="V16" s="744" t="s">
        <v>714</v>
      </c>
      <c r="W16" s="745"/>
    </row>
    <row r="17" spans="1:36" ht="17.100000000000001" customHeight="1">
      <c r="A17" s="205"/>
      <c r="B17" s="102"/>
      <c r="C17" s="159"/>
      <c r="D17" s="1294"/>
      <c r="E17" s="1304"/>
      <c r="F17" s="1305"/>
      <c r="G17" s="1307"/>
      <c r="H17" s="1172"/>
      <c r="I17" s="1172"/>
      <c r="J17" s="1296"/>
      <c r="K17" s="1230"/>
      <c r="L17" s="1166"/>
      <c r="M17" s="1166"/>
      <c r="N17" s="1299"/>
      <c r="O17" s="1230"/>
      <c r="P17" s="1083"/>
      <c r="Q17" s="743"/>
      <c r="R17" s="744" t="s">
        <v>713</v>
      </c>
      <c r="S17" s="740"/>
      <c r="T17" s="740"/>
      <c r="U17" s="740"/>
      <c r="V17" s="740"/>
      <c r="W17" s="745"/>
    </row>
    <row r="18" spans="1:36" ht="17.100000000000001" customHeight="1">
      <c r="A18" s="205"/>
      <c r="B18" s="102"/>
      <c r="C18" s="159"/>
      <c r="D18" s="1294"/>
      <c r="E18" s="1304"/>
      <c r="F18" s="1305"/>
      <c r="G18" s="1307"/>
      <c r="H18" s="1172"/>
      <c r="I18" s="1172"/>
      <c r="J18" s="1296"/>
      <c r="K18" s="1230"/>
      <c r="L18" s="743"/>
      <c r="M18" s="744"/>
      <c r="N18" s="744" t="s">
        <v>411</v>
      </c>
      <c r="O18" s="744"/>
      <c r="P18" s="744"/>
      <c r="Q18" s="744"/>
      <c r="R18" s="744"/>
      <c r="S18" s="740"/>
      <c r="T18" s="740"/>
      <c r="U18" s="740"/>
      <c r="V18" s="740"/>
      <c r="W18" s="745"/>
    </row>
    <row r="19" spans="1:36" ht="17.100000000000001" customHeight="1">
      <c r="A19" s="205"/>
      <c r="B19" s="102"/>
      <c r="C19" s="159"/>
      <c r="D19" s="1294"/>
      <c r="E19" s="1304"/>
      <c r="F19" s="1305"/>
      <c r="G19" s="1307"/>
      <c r="H19" s="743"/>
      <c r="I19" s="744"/>
      <c r="J19" s="744"/>
      <c r="K19" s="744"/>
      <c r="L19" s="744"/>
      <c r="M19" s="744"/>
      <c r="N19" s="744"/>
      <c r="O19" s="744"/>
      <c r="P19" s="744"/>
      <c r="Q19" s="744"/>
      <c r="R19" s="744"/>
      <c r="S19" s="740"/>
      <c r="T19" s="740"/>
      <c r="U19" s="740"/>
      <c r="V19" s="740"/>
      <c r="W19" s="745"/>
    </row>
    <row r="20" spans="1:36" ht="17.100000000000001" customHeight="1">
      <c r="A20" s="206"/>
    </row>
    <row r="21" spans="1:36" s="35" customFormat="1" ht="17.100000000000001" customHeight="1">
      <c r="A21" s="35" t="s">
        <v>13</v>
      </c>
      <c r="C21" s="35" t="s">
        <v>92</v>
      </c>
    </row>
    <row r="27" spans="1:36" ht="17.100000000000001" customHeight="1">
      <c r="O27" s="1297" t="s">
        <v>297</v>
      </c>
      <c r="P27" s="1297"/>
      <c r="Q27" s="1297"/>
      <c r="R27" s="1256" t="s">
        <v>269</v>
      </c>
      <c r="S27" s="1256"/>
      <c r="T27" s="1256"/>
      <c r="U27" s="1215" t="s">
        <v>340</v>
      </c>
      <c r="W27" s="1308"/>
    </row>
    <row r="28" spans="1:36" ht="17.100000000000001" customHeight="1">
      <c r="O28" s="1258" t="s">
        <v>604</v>
      </c>
      <c r="P28" s="1258" t="s">
        <v>270</v>
      </c>
      <c r="Q28" s="1258"/>
      <c r="R28" s="1256"/>
      <c r="S28" s="1256"/>
      <c r="T28" s="1256"/>
      <c r="U28" s="1215"/>
      <c r="W28" s="1308"/>
    </row>
    <row r="29" spans="1:36" ht="37.5" customHeight="1">
      <c r="O29" s="1258"/>
      <c r="P29" s="104" t="s">
        <v>605</v>
      </c>
      <c r="Q29" s="104" t="s">
        <v>6</v>
      </c>
      <c r="R29" s="105" t="s">
        <v>273</v>
      </c>
      <c r="S29" s="1257" t="s">
        <v>272</v>
      </c>
      <c r="T29" s="1257"/>
      <c r="U29" s="1215"/>
      <c r="W29" s="1308"/>
    </row>
    <row r="30" spans="1:36" ht="17.100000000000001" customHeight="1">
      <c r="G30" s="157"/>
      <c r="H30" s="157"/>
      <c r="I30" s="157"/>
      <c r="J30" s="157"/>
      <c r="K30" s="157"/>
      <c r="L30" s="122"/>
      <c r="M30" s="431" t="s">
        <v>182</v>
      </c>
      <c r="N30" s="432"/>
      <c r="O30" s="1309"/>
      <c r="P30" s="1309"/>
      <c r="Q30" s="1309"/>
      <c r="R30" s="1309"/>
      <c r="S30" s="1309"/>
      <c r="T30" s="1309"/>
      <c r="U30" s="1309"/>
      <c r="V30" s="122"/>
      <c r="W30" s="122"/>
      <c r="X30" s="204"/>
      <c r="Y30" s="204"/>
      <c r="Z30" s="204"/>
      <c r="AA30" s="204"/>
      <c r="AB30" s="204"/>
      <c r="AC30" s="204"/>
      <c r="AD30" s="204"/>
      <c r="AE30" s="204"/>
      <c r="AF30" s="204"/>
      <c r="AG30" s="204"/>
      <c r="AH30" s="204"/>
      <c r="AI30" s="204"/>
      <c r="AJ30" s="204"/>
    </row>
    <row r="31" spans="1:36" s="522" customFormat="1" ht="22.5">
      <c r="A31" s="1234">
        <v>1</v>
      </c>
      <c r="B31" s="846"/>
      <c r="C31" s="846"/>
      <c r="D31" s="846"/>
      <c r="E31" s="847"/>
      <c r="F31" s="848"/>
      <c r="G31" s="848"/>
      <c r="H31" s="848"/>
      <c r="I31" s="849"/>
      <c r="J31" s="844"/>
      <c r="K31" s="851"/>
      <c r="L31" s="592">
        <f>mergeValue(A31)</f>
        <v>1</v>
      </c>
      <c r="M31" s="640" t="s">
        <v>20</v>
      </c>
      <c r="N31" s="645"/>
      <c r="O31" s="1290"/>
      <c r="P31" s="1291"/>
      <c r="Q31" s="1291"/>
      <c r="R31" s="1291"/>
      <c r="S31" s="1291"/>
      <c r="T31" s="1291"/>
      <c r="U31" s="1291"/>
      <c r="V31" s="1292"/>
      <c r="W31" s="629" t="s">
        <v>475</v>
      </c>
      <c r="X31" s="584"/>
      <c r="Y31" s="588"/>
      <c r="Z31" s="588" t="str">
        <f t="shared" ref="Z31:Z44" si="0">IF(M31="","",M31 )</f>
        <v>Наименование тарифа</v>
      </c>
      <c r="AA31" s="588"/>
      <c r="AB31" s="588"/>
      <c r="AC31" s="588"/>
      <c r="AD31" s="584"/>
      <c r="AE31" s="584"/>
      <c r="AF31" s="584"/>
      <c r="AG31" s="584"/>
      <c r="AH31" s="584"/>
      <c r="AI31" s="584"/>
      <c r="AJ31" s="584"/>
    </row>
    <row r="32" spans="1:36" s="522" customFormat="1" ht="22.5">
      <c r="A32" s="1234"/>
      <c r="B32" s="1234">
        <v>1</v>
      </c>
      <c r="C32" s="846"/>
      <c r="D32" s="846"/>
      <c r="E32" s="848"/>
      <c r="F32" s="848"/>
      <c r="G32" s="848"/>
      <c r="H32" s="848"/>
      <c r="I32" s="843"/>
      <c r="J32" s="842"/>
      <c r="K32" s="845"/>
      <c r="L32" s="592" t="str">
        <f>mergeValue(A32) &amp;"."&amp; mergeValue(B32)</f>
        <v>1.1</v>
      </c>
      <c r="M32" s="545" t="s">
        <v>16</v>
      </c>
      <c r="N32" s="645"/>
      <c r="O32" s="1290"/>
      <c r="P32" s="1291"/>
      <c r="Q32" s="1291"/>
      <c r="R32" s="1291"/>
      <c r="S32" s="1291"/>
      <c r="T32" s="1291"/>
      <c r="U32" s="1291"/>
      <c r="V32" s="1292"/>
      <c r="W32" s="629" t="s">
        <v>476</v>
      </c>
      <c r="X32" s="584"/>
      <c r="Y32" s="588"/>
      <c r="Z32" s="588" t="str">
        <f t="shared" si="0"/>
        <v>Территория действия тарифа</v>
      </c>
      <c r="AA32" s="588"/>
      <c r="AB32" s="588"/>
      <c r="AC32" s="588"/>
      <c r="AD32" s="584"/>
      <c r="AE32" s="584"/>
      <c r="AF32" s="584"/>
      <c r="AG32" s="584"/>
      <c r="AH32" s="584"/>
      <c r="AI32" s="584"/>
      <c r="AJ32" s="584"/>
    </row>
    <row r="33" spans="1:36" s="522" customFormat="1" ht="22.5">
      <c r="A33" s="1234"/>
      <c r="B33" s="1234"/>
      <c r="C33" s="1234">
        <v>1</v>
      </c>
      <c r="D33" s="846"/>
      <c r="E33" s="848"/>
      <c r="F33" s="848"/>
      <c r="G33" s="848"/>
      <c r="H33" s="848"/>
      <c r="I33" s="850"/>
      <c r="J33" s="842"/>
      <c r="K33" s="845"/>
      <c r="L33" s="592" t="str">
        <f>mergeValue(A33) &amp;"."&amp; mergeValue(B33)&amp;"."&amp; mergeValue(C33)</f>
        <v>1.1.1</v>
      </c>
      <c r="M33" s="546" t="s">
        <v>7</v>
      </c>
      <c r="N33" s="645"/>
      <c r="O33" s="1290"/>
      <c r="P33" s="1291"/>
      <c r="Q33" s="1291"/>
      <c r="R33" s="1291"/>
      <c r="S33" s="1291"/>
      <c r="T33" s="1291"/>
      <c r="U33" s="1291"/>
      <c r="V33" s="1292"/>
      <c r="W33" s="629" t="s">
        <v>632</v>
      </c>
      <c r="X33" s="584"/>
      <c r="Y33" s="588"/>
      <c r="Z33" s="588" t="str">
        <f t="shared" si="0"/>
        <v xml:space="preserve">Наименование системы теплоснабжения </v>
      </c>
      <c r="AA33" s="588"/>
      <c r="AB33" s="588"/>
      <c r="AC33" s="588"/>
      <c r="AD33" s="584"/>
      <c r="AE33" s="584"/>
      <c r="AF33" s="584"/>
      <c r="AG33" s="584"/>
      <c r="AH33" s="584"/>
      <c r="AI33" s="584"/>
      <c r="AJ33" s="584"/>
    </row>
    <row r="34" spans="1:36" s="522" customFormat="1" ht="22.5">
      <c r="A34" s="1234"/>
      <c r="B34" s="1234"/>
      <c r="C34" s="1234"/>
      <c r="D34" s="1234">
        <v>1</v>
      </c>
      <c r="E34" s="848"/>
      <c r="F34" s="848"/>
      <c r="G34" s="848"/>
      <c r="H34" s="848"/>
      <c r="I34" s="850"/>
      <c r="J34" s="842"/>
      <c r="K34" s="845"/>
      <c r="L34" s="592" t="str">
        <f>mergeValue(A34) &amp;"."&amp; mergeValue(B34)&amp;"."&amp; mergeValue(C34)&amp;"."&amp; mergeValue(D34)</f>
        <v>1.1.1.1</v>
      </c>
      <c r="M34" s="547" t="s">
        <v>22</v>
      </c>
      <c r="N34" s="645"/>
      <c r="O34" s="1290"/>
      <c r="P34" s="1291"/>
      <c r="Q34" s="1291"/>
      <c r="R34" s="1291"/>
      <c r="S34" s="1291"/>
      <c r="T34" s="1291"/>
      <c r="U34" s="1291"/>
      <c r="V34" s="1292"/>
      <c r="W34" s="629" t="s">
        <v>633</v>
      </c>
      <c r="X34" s="584"/>
      <c r="Y34" s="588"/>
      <c r="Z34" s="588" t="str">
        <f t="shared" si="0"/>
        <v xml:space="preserve">Источник тепловой энергии  </v>
      </c>
      <c r="AA34" s="588"/>
      <c r="AB34" s="588"/>
      <c r="AC34" s="588"/>
      <c r="AD34" s="584"/>
      <c r="AE34" s="584"/>
      <c r="AF34" s="584"/>
      <c r="AG34" s="584"/>
      <c r="AH34" s="584"/>
      <c r="AI34" s="584"/>
      <c r="AJ34" s="584"/>
    </row>
    <row r="35" spans="1:36" s="522" customFormat="1" ht="101.25">
      <c r="A35" s="1234"/>
      <c r="B35" s="1234"/>
      <c r="C35" s="1234"/>
      <c r="D35" s="1234"/>
      <c r="E35" s="1234">
        <v>1</v>
      </c>
      <c r="F35" s="848"/>
      <c r="G35" s="848"/>
      <c r="H35" s="846">
        <v>1</v>
      </c>
      <c r="I35" s="1234">
        <v>1</v>
      </c>
      <c r="J35" s="848"/>
      <c r="K35" s="853"/>
      <c r="L35" s="592" t="str">
        <f>mergeValue(A35) &amp;"."&amp; mergeValue(B35)&amp;"."&amp; mergeValue(C35)&amp;"."&amp; mergeValue(D35)&amp;"."&amp; mergeValue(E35)</f>
        <v>1.1.1.1.1</v>
      </c>
      <c r="M35" s="553" t="s">
        <v>9</v>
      </c>
      <c r="N35" s="645"/>
      <c r="O35" s="1237"/>
      <c r="P35" s="1238"/>
      <c r="Q35" s="1238"/>
      <c r="R35" s="1238"/>
      <c r="S35" s="1238"/>
      <c r="T35" s="1238"/>
      <c r="U35" s="1238"/>
      <c r="V35" s="1239"/>
      <c r="W35" s="629" t="s">
        <v>637</v>
      </c>
      <c r="X35" s="584"/>
      <c r="Y35" s="588"/>
      <c r="Z35" s="588" t="str">
        <f t="shared" si="0"/>
        <v>Схема подключения теплопотребляющей установки к коллектору источника тепловой энергии</v>
      </c>
      <c r="AA35" s="588"/>
      <c r="AB35" s="588"/>
      <c r="AC35" s="588"/>
      <c r="AD35" s="584"/>
      <c r="AE35" s="584"/>
      <c r="AF35" s="584"/>
      <c r="AG35" s="584"/>
      <c r="AH35" s="584"/>
      <c r="AI35" s="584"/>
      <c r="AJ35" s="584"/>
    </row>
    <row r="36" spans="1:36" s="522" customFormat="1" ht="90">
      <c r="A36" s="1234"/>
      <c r="B36" s="1234"/>
      <c r="C36" s="1234"/>
      <c r="D36" s="1234"/>
      <c r="E36" s="1234"/>
      <c r="F36" s="1234">
        <v>1</v>
      </c>
      <c r="G36" s="846"/>
      <c r="H36" s="846"/>
      <c r="I36" s="1234"/>
      <c r="J36" s="1234">
        <v>1</v>
      </c>
      <c r="K36" s="854"/>
      <c r="L36" s="592" t="str">
        <f>mergeValue(A36) &amp;"."&amp; mergeValue(B36)&amp;"."&amp; mergeValue(C36)&amp;"."&amp; mergeValue(D36)&amp;"."&amp; mergeValue(E36)&amp;"."&amp; mergeValue(F36)</f>
        <v>1.1.1.1.1.1</v>
      </c>
      <c r="M36" s="554" t="s">
        <v>10</v>
      </c>
      <c r="N36" s="645"/>
      <c r="O36" s="1237"/>
      <c r="P36" s="1238"/>
      <c r="Q36" s="1238"/>
      <c r="R36" s="1238"/>
      <c r="S36" s="1238"/>
      <c r="T36" s="1238"/>
      <c r="U36" s="1238"/>
      <c r="V36" s="1239"/>
      <c r="W36" s="629" t="s">
        <v>635</v>
      </c>
      <c r="X36" s="584"/>
      <c r="Y36" s="588"/>
      <c r="Z36" s="588" t="str">
        <f t="shared" si="0"/>
        <v>Группа потребителей</v>
      </c>
      <c r="AA36" s="588"/>
      <c r="AB36" s="588"/>
      <c r="AC36" s="588"/>
      <c r="AD36" s="584"/>
      <c r="AE36" s="584"/>
      <c r="AF36" s="584"/>
      <c r="AG36" s="584"/>
      <c r="AH36" s="584"/>
      <c r="AI36" s="584"/>
      <c r="AJ36" s="584"/>
    </row>
    <row r="37" spans="1:36" s="522" customFormat="1" ht="195.75" customHeight="1">
      <c r="A37" s="1234"/>
      <c r="B37" s="1234"/>
      <c r="C37" s="1234"/>
      <c r="D37" s="1234"/>
      <c r="E37" s="1234"/>
      <c r="F37" s="1234"/>
      <c r="G37" s="846">
        <v>1</v>
      </c>
      <c r="H37" s="846"/>
      <c r="I37" s="1234"/>
      <c r="J37" s="1234"/>
      <c r="K37" s="854">
        <v>1</v>
      </c>
      <c r="L37" s="592" t="str">
        <f>mergeValue(A37) &amp;"."&amp; mergeValue(B37)&amp;"."&amp; mergeValue(C37)&amp;"."&amp; mergeValue(D37)&amp;"."&amp; mergeValue(E37)&amp;"."&amp; mergeValue(F37)&amp;"."&amp; mergeValue(G37)</f>
        <v>1.1.1.1.1.1.1</v>
      </c>
      <c r="M37" s="1064"/>
      <c r="N37" s="645"/>
      <c r="O37" s="561"/>
      <c r="P37" s="561"/>
      <c r="Q37" s="1089"/>
      <c r="R37" s="1229"/>
      <c r="S37" s="1230" t="s">
        <v>83</v>
      </c>
      <c r="T37" s="1229"/>
      <c r="U37" s="1230" t="s">
        <v>83</v>
      </c>
      <c r="V37" s="561"/>
      <c r="W37" s="1204" t="s">
        <v>654</v>
      </c>
      <c r="X37" s="584" t="str">
        <f>strCheckDate(O38:V38)</f>
        <v/>
      </c>
      <c r="Y37" s="588"/>
      <c r="Z37" s="588" t="str">
        <f t="shared" si="0"/>
        <v/>
      </c>
      <c r="AA37" s="588"/>
      <c r="AB37" s="588"/>
      <c r="AC37" s="588"/>
      <c r="AD37" s="584"/>
      <c r="AE37" s="584"/>
      <c r="AF37" s="584"/>
      <c r="AG37" s="584"/>
      <c r="AH37" s="584"/>
      <c r="AI37" s="584"/>
      <c r="AJ37" s="584"/>
    </row>
    <row r="38" spans="1:36" s="522" customFormat="1" ht="14.25" hidden="1" customHeight="1">
      <c r="A38" s="1234"/>
      <c r="B38" s="1234"/>
      <c r="C38" s="1234"/>
      <c r="D38" s="1234"/>
      <c r="E38" s="1234"/>
      <c r="F38" s="1234"/>
      <c r="G38" s="846"/>
      <c r="H38" s="846"/>
      <c r="I38" s="1234"/>
      <c r="J38" s="1234"/>
      <c r="K38" s="854"/>
      <c r="L38" s="599"/>
      <c r="M38" s="645"/>
      <c r="N38" s="645"/>
      <c r="O38" s="561"/>
      <c r="P38" s="561"/>
      <c r="Q38" s="583" t="str">
        <f>R37 &amp; "-" &amp; T37</f>
        <v>-</v>
      </c>
      <c r="R38" s="1229"/>
      <c r="S38" s="1230"/>
      <c r="T38" s="1229"/>
      <c r="U38" s="1230"/>
      <c r="V38" s="561"/>
      <c r="W38" s="1204"/>
      <c r="X38" s="584"/>
      <c r="Y38" s="588"/>
      <c r="Z38" s="588" t="str">
        <f t="shared" si="0"/>
        <v/>
      </c>
      <c r="AA38" s="588"/>
      <c r="AB38" s="588"/>
      <c r="AC38" s="588"/>
      <c r="AD38" s="584"/>
      <c r="AE38" s="584"/>
      <c r="AF38" s="584"/>
      <c r="AG38" s="584"/>
      <c r="AH38" s="584"/>
      <c r="AI38" s="584"/>
      <c r="AJ38" s="584"/>
    </row>
    <row r="39" spans="1:36" s="522" customFormat="1" ht="15" customHeight="1">
      <c r="A39" s="1234"/>
      <c r="B39" s="1234"/>
      <c r="C39" s="1234"/>
      <c r="D39" s="1234"/>
      <c r="E39" s="1234"/>
      <c r="F39" s="1234"/>
      <c r="G39" s="848"/>
      <c r="H39" s="846"/>
      <c r="I39" s="1234"/>
      <c r="J39" s="1234"/>
      <c r="K39" s="853"/>
      <c r="L39" s="537"/>
      <c r="M39" s="556" t="s">
        <v>25</v>
      </c>
      <c r="N39" s="563"/>
      <c r="O39" s="563"/>
      <c r="P39" s="563"/>
      <c r="Q39" s="563"/>
      <c r="R39" s="563"/>
      <c r="S39" s="563"/>
      <c r="T39" s="563"/>
      <c r="U39" s="563"/>
      <c r="V39" s="559"/>
      <c r="W39" s="1204"/>
      <c r="X39" s="584"/>
      <c r="Y39" s="588"/>
      <c r="Z39" s="588" t="str">
        <f t="shared" si="0"/>
        <v>Добавить вид теплоносителя (параметры теплоносителя)</v>
      </c>
      <c r="AA39" s="588"/>
      <c r="AB39" s="588"/>
      <c r="AC39" s="588"/>
      <c r="AD39" s="584"/>
      <c r="AE39" s="584"/>
      <c r="AF39" s="584"/>
      <c r="AG39" s="584"/>
      <c r="AH39" s="584"/>
      <c r="AI39" s="584"/>
      <c r="AJ39" s="584"/>
    </row>
    <row r="40" spans="1:36" s="522" customFormat="1" ht="15" customHeight="1">
      <c r="A40" s="1234"/>
      <c r="B40" s="1234"/>
      <c r="C40" s="1234"/>
      <c r="D40" s="1234"/>
      <c r="E40" s="1234"/>
      <c r="F40" s="848"/>
      <c r="G40" s="848"/>
      <c r="H40" s="846"/>
      <c r="I40" s="1234"/>
      <c r="J40" s="848"/>
      <c r="K40" s="853"/>
      <c r="L40" s="537"/>
      <c r="M40" s="555" t="s">
        <v>11</v>
      </c>
      <c r="N40" s="563"/>
      <c r="O40" s="563"/>
      <c r="P40" s="563"/>
      <c r="Q40" s="563"/>
      <c r="R40" s="563"/>
      <c r="S40" s="563"/>
      <c r="T40" s="563"/>
      <c r="U40" s="562"/>
      <c r="V40" s="563"/>
      <c r="W40" s="664"/>
      <c r="X40" s="584"/>
      <c r="Y40" s="588"/>
      <c r="Z40" s="588" t="str">
        <f t="shared" si="0"/>
        <v>Добавить группу потребителей</v>
      </c>
      <c r="AA40" s="588"/>
      <c r="AB40" s="588"/>
      <c r="AC40" s="588"/>
      <c r="AD40" s="584"/>
      <c r="AE40" s="584"/>
      <c r="AF40" s="584"/>
      <c r="AG40" s="584"/>
      <c r="AH40" s="584"/>
      <c r="AI40" s="584"/>
      <c r="AJ40" s="584"/>
    </row>
    <row r="41" spans="1:36" s="522" customFormat="1" ht="15" customHeight="1">
      <c r="A41" s="1234"/>
      <c r="B41" s="1234"/>
      <c r="C41" s="1234"/>
      <c r="D41" s="1234"/>
      <c r="E41" s="852"/>
      <c r="F41" s="848"/>
      <c r="G41" s="848"/>
      <c r="H41" s="848"/>
      <c r="I41" s="844"/>
      <c r="J41" s="841"/>
      <c r="K41" s="851"/>
      <c r="L41" s="537"/>
      <c r="M41" s="550" t="s">
        <v>12</v>
      </c>
      <c r="N41" s="563"/>
      <c r="O41" s="563"/>
      <c r="P41" s="563"/>
      <c r="Q41" s="563"/>
      <c r="R41" s="563"/>
      <c r="S41" s="563"/>
      <c r="T41" s="563"/>
      <c r="U41" s="562"/>
      <c r="V41" s="563"/>
      <c r="W41" s="664"/>
      <c r="X41" s="584"/>
      <c r="Y41" s="588"/>
      <c r="Z41" s="588" t="str">
        <f t="shared" si="0"/>
        <v>Добавить схему подключения</v>
      </c>
      <c r="AA41" s="588"/>
      <c r="AB41" s="588"/>
      <c r="AC41" s="588"/>
      <c r="AD41" s="584"/>
      <c r="AE41" s="584"/>
      <c r="AF41" s="584"/>
      <c r="AG41" s="584"/>
      <c r="AH41" s="584"/>
      <c r="AI41" s="584"/>
      <c r="AJ41" s="584"/>
    </row>
    <row r="42" spans="1:36" s="522" customFormat="1" ht="15" customHeight="1">
      <c r="A42" s="1234"/>
      <c r="B42" s="1234"/>
      <c r="C42" s="1234"/>
      <c r="D42" s="852"/>
      <c r="E42" s="852"/>
      <c r="F42" s="848"/>
      <c r="G42" s="848"/>
      <c r="H42" s="848"/>
      <c r="I42" s="844"/>
      <c r="J42" s="841"/>
      <c r="K42" s="851"/>
      <c r="L42" s="537"/>
      <c r="M42" s="549" t="s">
        <v>17</v>
      </c>
      <c r="N42" s="563"/>
      <c r="O42" s="563"/>
      <c r="P42" s="563"/>
      <c r="Q42" s="563"/>
      <c r="R42" s="563"/>
      <c r="S42" s="563"/>
      <c r="T42" s="563"/>
      <c r="U42" s="562"/>
      <c r="V42" s="563"/>
      <c r="W42" s="664"/>
      <c r="X42" s="584"/>
      <c r="Y42" s="588"/>
      <c r="Z42" s="588" t="str">
        <f t="shared" si="0"/>
        <v>Добавить источник тепловой энергии</v>
      </c>
      <c r="AA42" s="588"/>
      <c r="AB42" s="588"/>
      <c r="AC42" s="588"/>
      <c r="AD42" s="584"/>
      <c r="AE42" s="584"/>
      <c r="AF42" s="584"/>
      <c r="AG42" s="584"/>
      <c r="AH42" s="584"/>
      <c r="AI42" s="584"/>
      <c r="AJ42" s="584"/>
    </row>
    <row r="43" spans="1:36" s="522" customFormat="1" ht="15" customHeight="1">
      <c r="A43" s="1234"/>
      <c r="B43" s="1234"/>
      <c r="C43" s="852"/>
      <c r="D43" s="852"/>
      <c r="E43" s="852"/>
      <c r="F43" s="852"/>
      <c r="G43" s="857"/>
      <c r="H43" s="844"/>
      <c r="I43" s="855"/>
      <c r="J43" s="841"/>
      <c r="K43" s="856"/>
      <c r="L43" s="537"/>
      <c r="M43" s="548" t="s">
        <v>18</v>
      </c>
      <c r="N43" s="563"/>
      <c r="O43" s="563"/>
      <c r="P43" s="563"/>
      <c r="Q43" s="563"/>
      <c r="R43" s="563"/>
      <c r="S43" s="563"/>
      <c r="T43" s="563"/>
      <c r="U43" s="562"/>
      <c r="V43" s="563"/>
      <c r="W43" s="664"/>
      <c r="X43" s="584"/>
      <c r="Y43" s="588"/>
      <c r="Z43" s="588" t="str">
        <f t="shared" si="0"/>
        <v>Добавить наименование системы теплоснабжения</v>
      </c>
      <c r="AA43" s="588"/>
      <c r="AB43" s="588"/>
      <c r="AC43" s="588"/>
      <c r="AD43" s="584"/>
      <c r="AE43" s="584"/>
      <c r="AF43" s="584"/>
      <c r="AG43" s="584"/>
      <c r="AH43" s="584"/>
      <c r="AI43" s="584"/>
      <c r="AJ43" s="584"/>
    </row>
    <row r="44" spans="1:36" s="522" customFormat="1" ht="15" customHeight="1">
      <c r="A44" s="1234"/>
      <c r="B44" s="852"/>
      <c r="C44" s="852"/>
      <c r="D44" s="852"/>
      <c r="E44" s="852"/>
      <c r="F44" s="852"/>
      <c r="G44" s="857"/>
      <c r="H44" s="844"/>
      <c r="I44" s="844"/>
      <c r="J44" s="841"/>
      <c r="K44" s="851"/>
      <c r="L44" s="537"/>
      <c r="M44" s="557" t="s">
        <v>19</v>
      </c>
      <c r="N44" s="563"/>
      <c r="O44" s="563"/>
      <c r="P44" s="563"/>
      <c r="Q44" s="563"/>
      <c r="R44" s="563"/>
      <c r="S44" s="563"/>
      <c r="T44" s="563"/>
      <c r="U44" s="562"/>
      <c r="V44" s="563"/>
      <c r="W44" s="664"/>
      <c r="X44" s="584"/>
      <c r="Y44" s="588"/>
      <c r="Z44" s="588" t="str">
        <f t="shared" si="0"/>
        <v>Добавить территорию действия тарифа</v>
      </c>
      <c r="AA44" s="588"/>
      <c r="AB44" s="588"/>
      <c r="AC44" s="588"/>
      <c r="AD44" s="584"/>
      <c r="AE44" s="584"/>
      <c r="AF44" s="584"/>
      <c r="AG44" s="584"/>
      <c r="AH44" s="584"/>
      <c r="AI44" s="584"/>
      <c r="AJ44" s="584"/>
    </row>
    <row r="45" spans="1:36" s="521" customFormat="1" ht="15" customHeight="1">
      <c r="A45" s="840"/>
      <c r="B45" s="840"/>
      <c r="C45" s="840"/>
      <c r="D45" s="840"/>
      <c r="E45" s="840"/>
      <c r="F45" s="840"/>
      <c r="G45" s="840"/>
      <c r="H45" s="840"/>
      <c r="I45" s="840"/>
      <c r="J45" s="840"/>
      <c r="K45" s="840"/>
      <c r="L45" s="492"/>
      <c r="M45" s="564" t="s">
        <v>308</v>
      </c>
      <c r="N45" s="563"/>
      <c r="O45" s="563"/>
      <c r="P45" s="563"/>
      <c r="Q45" s="563"/>
      <c r="R45" s="563"/>
      <c r="S45" s="563"/>
      <c r="T45" s="563"/>
      <c r="U45" s="562"/>
      <c r="V45" s="563"/>
      <c r="W45" s="664"/>
      <c r="X45" s="586"/>
      <c r="Y45" s="586"/>
      <c r="Z45" s="586"/>
      <c r="AA45" s="586"/>
      <c r="AB45" s="586"/>
      <c r="AC45" s="586"/>
      <c r="AD45" s="586"/>
      <c r="AE45" s="586"/>
      <c r="AF45" s="586"/>
      <c r="AG45" s="586"/>
      <c r="AH45" s="586"/>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48</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2" customFormat="1" ht="22.5">
      <c r="A49" s="1234">
        <v>1</v>
      </c>
      <c r="B49" s="864"/>
      <c r="C49" s="864"/>
      <c r="D49" s="864"/>
      <c r="E49" s="865"/>
      <c r="F49" s="866"/>
      <c r="G49" s="866"/>
      <c r="H49" s="866"/>
      <c r="I49" s="867"/>
      <c r="J49" s="862"/>
      <c r="K49" s="869"/>
      <c r="L49" s="592">
        <f>mergeValue(A49)</f>
        <v>1</v>
      </c>
      <c r="M49" s="640" t="s">
        <v>20</v>
      </c>
      <c r="N49" s="645"/>
      <c r="O49" s="1290"/>
      <c r="P49" s="1291"/>
      <c r="Q49" s="1291"/>
      <c r="R49" s="1291"/>
      <c r="S49" s="1291"/>
      <c r="T49" s="1291"/>
      <c r="U49" s="1291"/>
      <c r="V49" s="1292"/>
      <c r="W49" s="629" t="s">
        <v>475</v>
      </c>
      <c r="X49" s="584"/>
      <c r="Y49" s="588"/>
      <c r="Z49" s="588" t="str">
        <f t="shared" ref="Z49:Z62" si="1">IF(M49="","",M49 )</f>
        <v>Наименование тарифа</v>
      </c>
      <c r="AA49" s="588"/>
      <c r="AB49" s="588"/>
      <c r="AC49" s="588"/>
      <c r="AD49" s="584"/>
      <c r="AE49" s="584"/>
      <c r="AF49" s="584"/>
      <c r="AG49" s="584"/>
      <c r="AH49" s="584"/>
      <c r="AI49" s="584"/>
      <c r="AJ49" s="584"/>
    </row>
    <row r="50" spans="1:36" s="522" customFormat="1" ht="22.5">
      <c r="A50" s="1234"/>
      <c r="B50" s="1234">
        <v>1</v>
      </c>
      <c r="C50" s="864"/>
      <c r="D50" s="864"/>
      <c r="E50" s="866"/>
      <c r="F50" s="866"/>
      <c r="G50" s="866"/>
      <c r="H50" s="866"/>
      <c r="I50" s="861"/>
      <c r="J50" s="860"/>
      <c r="K50" s="863"/>
      <c r="L50" s="592" t="str">
        <f>mergeValue(A50) &amp;"."&amp; mergeValue(B50)</f>
        <v>1.1</v>
      </c>
      <c r="M50" s="545" t="s">
        <v>16</v>
      </c>
      <c r="N50" s="645"/>
      <c r="O50" s="1290"/>
      <c r="P50" s="1291"/>
      <c r="Q50" s="1291"/>
      <c r="R50" s="1291"/>
      <c r="S50" s="1291"/>
      <c r="T50" s="1291"/>
      <c r="U50" s="1291"/>
      <c r="V50" s="1292"/>
      <c r="W50" s="629" t="s">
        <v>476</v>
      </c>
      <c r="X50" s="584"/>
      <c r="Y50" s="588"/>
      <c r="Z50" s="588" t="str">
        <f t="shared" si="1"/>
        <v>Территория действия тарифа</v>
      </c>
      <c r="AA50" s="588"/>
      <c r="AB50" s="588"/>
      <c r="AC50" s="588"/>
      <c r="AD50" s="584"/>
      <c r="AE50" s="584"/>
      <c r="AF50" s="584"/>
      <c r="AG50" s="584"/>
      <c r="AH50" s="584"/>
      <c r="AI50" s="584"/>
      <c r="AJ50" s="584"/>
    </row>
    <row r="51" spans="1:36" s="522" customFormat="1" ht="22.5">
      <c r="A51" s="1234"/>
      <c r="B51" s="1234"/>
      <c r="C51" s="1234">
        <v>1</v>
      </c>
      <c r="D51" s="864"/>
      <c r="E51" s="866"/>
      <c r="F51" s="866"/>
      <c r="G51" s="866"/>
      <c r="H51" s="866"/>
      <c r="I51" s="868"/>
      <c r="J51" s="860"/>
      <c r="K51" s="863"/>
      <c r="L51" s="592" t="str">
        <f>mergeValue(A51) &amp;"."&amp; mergeValue(B51)&amp;"."&amp; mergeValue(C51)</f>
        <v>1.1.1</v>
      </c>
      <c r="M51" s="546" t="s">
        <v>7</v>
      </c>
      <c r="N51" s="645"/>
      <c r="O51" s="1290"/>
      <c r="P51" s="1291"/>
      <c r="Q51" s="1291"/>
      <c r="R51" s="1291"/>
      <c r="S51" s="1291"/>
      <c r="T51" s="1291"/>
      <c r="U51" s="1291"/>
      <c r="V51" s="1292"/>
      <c r="W51" s="629" t="s">
        <v>632</v>
      </c>
      <c r="X51" s="584"/>
      <c r="Y51" s="588"/>
      <c r="Z51" s="588" t="str">
        <f t="shared" si="1"/>
        <v xml:space="preserve">Наименование системы теплоснабжения </v>
      </c>
      <c r="AA51" s="588"/>
      <c r="AB51" s="588"/>
      <c r="AC51" s="588"/>
      <c r="AD51" s="584"/>
      <c r="AE51" s="584"/>
      <c r="AF51" s="584"/>
      <c r="AG51" s="584"/>
      <c r="AH51" s="584"/>
      <c r="AI51" s="584"/>
      <c r="AJ51" s="584"/>
    </row>
    <row r="52" spans="1:36" s="522" customFormat="1" ht="22.5">
      <c r="A52" s="1234"/>
      <c r="B52" s="1234"/>
      <c r="C52" s="1234"/>
      <c r="D52" s="1234">
        <v>1</v>
      </c>
      <c r="E52" s="866"/>
      <c r="F52" s="866"/>
      <c r="G52" s="866"/>
      <c r="H52" s="866"/>
      <c r="I52" s="868"/>
      <c r="J52" s="860"/>
      <c r="K52" s="863"/>
      <c r="L52" s="592" t="str">
        <f>mergeValue(A52) &amp;"."&amp; mergeValue(B52)&amp;"."&amp; mergeValue(C52)&amp;"."&amp; mergeValue(D52)</f>
        <v>1.1.1.1</v>
      </c>
      <c r="M52" s="547" t="s">
        <v>22</v>
      </c>
      <c r="N52" s="645"/>
      <c r="O52" s="1290"/>
      <c r="P52" s="1291"/>
      <c r="Q52" s="1291"/>
      <c r="R52" s="1291"/>
      <c r="S52" s="1291"/>
      <c r="T52" s="1291"/>
      <c r="U52" s="1291"/>
      <c r="V52" s="1292"/>
      <c r="W52" s="629" t="s">
        <v>633</v>
      </c>
      <c r="X52" s="584"/>
      <c r="Y52" s="588"/>
      <c r="Z52" s="588" t="str">
        <f t="shared" si="1"/>
        <v xml:space="preserve">Источник тепловой энергии  </v>
      </c>
      <c r="AA52" s="588"/>
      <c r="AB52" s="588"/>
      <c r="AC52" s="588"/>
      <c r="AD52" s="584"/>
      <c r="AE52" s="584"/>
      <c r="AF52" s="584"/>
      <c r="AG52" s="584"/>
      <c r="AH52" s="584"/>
      <c r="AI52" s="584"/>
      <c r="AJ52" s="584"/>
    </row>
    <row r="53" spans="1:36" s="522" customFormat="1" ht="101.25">
      <c r="A53" s="1234"/>
      <c r="B53" s="1234"/>
      <c r="C53" s="1234"/>
      <c r="D53" s="1234"/>
      <c r="E53" s="1234">
        <v>1</v>
      </c>
      <c r="F53" s="866"/>
      <c r="G53" s="866"/>
      <c r="H53" s="864">
        <v>1</v>
      </c>
      <c r="I53" s="1234">
        <v>1</v>
      </c>
      <c r="J53" s="866"/>
      <c r="K53" s="871"/>
      <c r="L53" s="592" t="str">
        <f>mergeValue(A53) &amp;"."&amp; mergeValue(B53)&amp;"."&amp; mergeValue(C53)&amp;"."&amp; mergeValue(D53)&amp;"."&amp; mergeValue(E53)</f>
        <v>1.1.1.1.1</v>
      </c>
      <c r="M53" s="553" t="s">
        <v>9</v>
      </c>
      <c r="N53" s="645"/>
      <c r="O53" s="1237"/>
      <c r="P53" s="1238"/>
      <c r="Q53" s="1238"/>
      <c r="R53" s="1238"/>
      <c r="S53" s="1238"/>
      <c r="T53" s="1238"/>
      <c r="U53" s="1238"/>
      <c r="V53" s="1239"/>
      <c r="W53" s="629" t="s">
        <v>637</v>
      </c>
      <c r="X53" s="584"/>
      <c r="Y53" s="588"/>
      <c r="Z53" s="588" t="str">
        <f t="shared" si="1"/>
        <v>Схема подключения теплопотребляющей установки к коллектору источника тепловой энергии</v>
      </c>
      <c r="AA53" s="588"/>
      <c r="AB53" s="588"/>
      <c r="AC53" s="588"/>
      <c r="AD53" s="584"/>
      <c r="AE53" s="584"/>
      <c r="AF53" s="584"/>
      <c r="AG53" s="584"/>
      <c r="AH53" s="584"/>
      <c r="AI53" s="584"/>
      <c r="AJ53" s="584"/>
    </row>
    <row r="54" spans="1:36" s="522" customFormat="1" ht="90">
      <c r="A54" s="1234"/>
      <c r="B54" s="1234"/>
      <c r="C54" s="1234"/>
      <c r="D54" s="1234"/>
      <c r="E54" s="1234"/>
      <c r="F54" s="1234">
        <v>1</v>
      </c>
      <c r="G54" s="864"/>
      <c r="H54" s="864"/>
      <c r="I54" s="1234"/>
      <c r="J54" s="1234">
        <v>1</v>
      </c>
      <c r="K54" s="872"/>
      <c r="L54" s="592" t="str">
        <f>mergeValue(A54) &amp;"."&amp; mergeValue(B54)&amp;"."&amp; mergeValue(C54)&amp;"."&amp; mergeValue(D54)&amp;"."&amp; mergeValue(E54)&amp;"."&amp; mergeValue(F54)</f>
        <v>1.1.1.1.1.1</v>
      </c>
      <c r="M54" s="554" t="s">
        <v>10</v>
      </c>
      <c r="N54" s="645"/>
      <c r="O54" s="1237"/>
      <c r="P54" s="1238"/>
      <c r="Q54" s="1238"/>
      <c r="R54" s="1238"/>
      <c r="S54" s="1238"/>
      <c r="T54" s="1238"/>
      <c r="U54" s="1238"/>
      <c r="V54" s="1239"/>
      <c r="W54" s="629" t="s">
        <v>635</v>
      </c>
      <c r="X54" s="584"/>
      <c r="Y54" s="588"/>
      <c r="Z54" s="588" t="str">
        <f t="shared" si="1"/>
        <v>Группа потребителей</v>
      </c>
      <c r="AA54" s="588"/>
      <c r="AB54" s="588"/>
      <c r="AC54" s="588"/>
      <c r="AD54" s="584"/>
      <c r="AE54" s="584"/>
      <c r="AF54" s="584"/>
      <c r="AG54" s="584"/>
      <c r="AH54" s="584"/>
      <c r="AI54" s="584"/>
      <c r="AJ54" s="584"/>
    </row>
    <row r="55" spans="1:36" s="522" customFormat="1" ht="195.75" customHeight="1">
      <c r="A55" s="1234"/>
      <c r="B55" s="1234"/>
      <c r="C55" s="1234"/>
      <c r="D55" s="1234"/>
      <c r="E55" s="1234"/>
      <c r="F55" s="1234"/>
      <c r="G55" s="864">
        <v>1</v>
      </c>
      <c r="H55" s="864"/>
      <c r="I55" s="1234"/>
      <c r="J55" s="1234"/>
      <c r="K55" s="872">
        <v>1</v>
      </c>
      <c r="L55" s="592" t="str">
        <f>mergeValue(A55) &amp;"."&amp; mergeValue(B55)&amp;"."&amp; mergeValue(C55)&amp;"."&amp; mergeValue(D55)&amp;"."&amp; mergeValue(E55)&amp;"."&amp; mergeValue(F55)&amp;"."&amp; mergeValue(G55)</f>
        <v>1.1.1.1.1.1.1</v>
      </c>
      <c r="M55" s="1064"/>
      <c r="N55" s="645"/>
      <c r="O55" s="561"/>
      <c r="P55" s="561"/>
      <c r="Q55" s="1089"/>
      <c r="R55" s="1229"/>
      <c r="S55" s="1230" t="s">
        <v>83</v>
      </c>
      <c r="T55" s="1229"/>
      <c r="U55" s="1230" t="s">
        <v>83</v>
      </c>
      <c r="V55" s="561"/>
      <c r="W55" s="1204" t="s">
        <v>654</v>
      </c>
      <c r="X55" s="584" t="str">
        <f>strCheckDate(O56:V56)</f>
        <v/>
      </c>
      <c r="Y55" s="588"/>
      <c r="Z55" s="588" t="str">
        <f t="shared" si="1"/>
        <v/>
      </c>
      <c r="AA55" s="588"/>
      <c r="AB55" s="588"/>
      <c r="AC55" s="588"/>
      <c r="AD55" s="584"/>
      <c r="AE55" s="584"/>
      <c r="AF55" s="584"/>
      <c r="AG55" s="584"/>
      <c r="AH55" s="584"/>
      <c r="AI55" s="584"/>
      <c r="AJ55" s="584"/>
    </row>
    <row r="56" spans="1:36" s="522" customFormat="1" ht="14.25" hidden="1" customHeight="1">
      <c r="A56" s="1234"/>
      <c r="B56" s="1234"/>
      <c r="C56" s="1234"/>
      <c r="D56" s="1234"/>
      <c r="E56" s="1234"/>
      <c r="F56" s="1234"/>
      <c r="G56" s="864"/>
      <c r="H56" s="864"/>
      <c r="I56" s="1234"/>
      <c r="J56" s="1234"/>
      <c r="K56" s="872"/>
      <c r="L56" s="599"/>
      <c r="M56" s="645"/>
      <c r="N56" s="645"/>
      <c r="O56" s="561"/>
      <c r="P56" s="561"/>
      <c r="Q56" s="583" t="str">
        <f>R55 &amp; "-" &amp; T55</f>
        <v>-</v>
      </c>
      <c r="R56" s="1229"/>
      <c r="S56" s="1230"/>
      <c r="T56" s="1229"/>
      <c r="U56" s="1230"/>
      <c r="V56" s="561"/>
      <c r="W56" s="1204"/>
      <c r="X56" s="584"/>
      <c r="Y56" s="588"/>
      <c r="Z56" s="588" t="str">
        <f t="shared" si="1"/>
        <v/>
      </c>
      <c r="AA56" s="588"/>
      <c r="AB56" s="588"/>
      <c r="AC56" s="588"/>
      <c r="AD56" s="584"/>
      <c r="AE56" s="584"/>
      <c r="AF56" s="584"/>
      <c r="AG56" s="584"/>
      <c r="AH56" s="584"/>
      <c r="AI56" s="584"/>
      <c r="AJ56" s="584"/>
    </row>
    <row r="57" spans="1:36" s="522" customFormat="1" ht="15" customHeight="1">
      <c r="A57" s="1234"/>
      <c r="B57" s="1234"/>
      <c r="C57" s="1234"/>
      <c r="D57" s="1234"/>
      <c r="E57" s="1234"/>
      <c r="F57" s="1234"/>
      <c r="G57" s="866"/>
      <c r="H57" s="864"/>
      <c r="I57" s="1234"/>
      <c r="J57" s="1234"/>
      <c r="K57" s="871"/>
      <c r="L57" s="537"/>
      <c r="M57" s="556" t="s">
        <v>25</v>
      </c>
      <c r="N57" s="563"/>
      <c r="O57" s="563"/>
      <c r="P57" s="563"/>
      <c r="Q57" s="563"/>
      <c r="R57" s="563"/>
      <c r="S57" s="563"/>
      <c r="T57" s="563"/>
      <c r="U57" s="563"/>
      <c r="V57" s="559"/>
      <c r="W57" s="1204"/>
      <c r="X57" s="584"/>
      <c r="Y57" s="588"/>
      <c r="Z57" s="588" t="str">
        <f t="shared" si="1"/>
        <v>Добавить вид теплоносителя (параметры теплоносителя)</v>
      </c>
      <c r="AA57" s="588"/>
      <c r="AB57" s="588"/>
      <c r="AC57" s="588"/>
      <c r="AD57" s="584"/>
      <c r="AE57" s="584"/>
      <c r="AF57" s="584"/>
      <c r="AG57" s="584"/>
      <c r="AH57" s="584"/>
      <c r="AI57" s="584"/>
      <c r="AJ57" s="584"/>
    </row>
    <row r="58" spans="1:36" s="522" customFormat="1" ht="15" customHeight="1">
      <c r="A58" s="1234"/>
      <c r="B58" s="1234"/>
      <c r="C58" s="1234"/>
      <c r="D58" s="1234"/>
      <c r="E58" s="1234"/>
      <c r="F58" s="866"/>
      <c r="G58" s="866"/>
      <c r="H58" s="864"/>
      <c r="I58" s="1234"/>
      <c r="J58" s="866"/>
      <c r="K58" s="871"/>
      <c r="L58" s="537"/>
      <c r="M58" s="555" t="s">
        <v>11</v>
      </c>
      <c r="N58" s="563"/>
      <c r="O58" s="563"/>
      <c r="P58" s="563"/>
      <c r="Q58" s="563"/>
      <c r="R58" s="563"/>
      <c r="S58" s="563"/>
      <c r="T58" s="563"/>
      <c r="U58" s="562"/>
      <c r="V58" s="563"/>
      <c r="W58" s="664"/>
      <c r="X58" s="584"/>
      <c r="Y58" s="588"/>
      <c r="Z58" s="588" t="str">
        <f t="shared" si="1"/>
        <v>Добавить группу потребителей</v>
      </c>
      <c r="AA58" s="588"/>
      <c r="AB58" s="588"/>
      <c r="AC58" s="588"/>
      <c r="AD58" s="584"/>
      <c r="AE58" s="584"/>
      <c r="AF58" s="584"/>
      <c r="AG58" s="584"/>
      <c r="AH58" s="584"/>
      <c r="AI58" s="584"/>
      <c r="AJ58" s="584"/>
    </row>
    <row r="59" spans="1:36" s="522" customFormat="1" ht="15" customHeight="1">
      <c r="A59" s="1234"/>
      <c r="B59" s="1234"/>
      <c r="C59" s="1234"/>
      <c r="D59" s="1234"/>
      <c r="E59" s="870"/>
      <c r="F59" s="866"/>
      <c r="G59" s="866"/>
      <c r="H59" s="866"/>
      <c r="I59" s="862"/>
      <c r="J59" s="859"/>
      <c r="K59" s="869"/>
      <c r="L59" s="537"/>
      <c r="M59" s="550" t="s">
        <v>12</v>
      </c>
      <c r="N59" s="563"/>
      <c r="O59" s="563"/>
      <c r="P59" s="563"/>
      <c r="Q59" s="563"/>
      <c r="R59" s="563"/>
      <c r="S59" s="563"/>
      <c r="T59" s="563"/>
      <c r="U59" s="562"/>
      <c r="V59" s="563"/>
      <c r="W59" s="664"/>
      <c r="X59" s="584"/>
      <c r="Y59" s="588"/>
      <c r="Z59" s="588" t="str">
        <f t="shared" si="1"/>
        <v>Добавить схему подключения</v>
      </c>
      <c r="AA59" s="588"/>
      <c r="AB59" s="588"/>
      <c r="AC59" s="588"/>
      <c r="AD59" s="584"/>
      <c r="AE59" s="584"/>
      <c r="AF59" s="584"/>
      <c r="AG59" s="584"/>
      <c r="AH59" s="584"/>
      <c r="AI59" s="584"/>
      <c r="AJ59" s="584"/>
    </row>
    <row r="60" spans="1:36" s="522" customFormat="1" ht="15" customHeight="1">
      <c r="A60" s="1234"/>
      <c r="B60" s="1234"/>
      <c r="C60" s="1234"/>
      <c r="D60" s="870"/>
      <c r="E60" s="870"/>
      <c r="F60" s="866"/>
      <c r="G60" s="866"/>
      <c r="H60" s="866"/>
      <c r="I60" s="862"/>
      <c r="J60" s="859"/>
      <c r="K60" s="869"/>
      <c r="L60" s="537"/>
      <c r="M60" s="549" t="s">
        <v>17</v>
      </c>
      <c r="N60" s="563"/>
      <c r="O60" s="563"/>
      <c r="P60" s="563"/>
      <c r="Q60" s="563"/>
      <c r="R60" s="563"/>
      <c r="S60" s="563"/>
      <c r="T60" s="563"/>
      <c r="U60" s="562"/>
      <c r="V60" s="563"/>
      <c r="W60" s="664"/>
      <c r="X60" s="584"/>
      <c r="Y60" s="588"/>
      <c r="Z60" s="588" t="str">
        <f t="shared" si="1"/>
        <v>Добавить источник тепловой энергии</v>
      </c>
      <c r="AA60" s="588"/>
      <c r="AB60" s="588"/>
      <c r="AC60" s="588"/>
      <c r="AD60" s="584"/>
      <c r="AE60" s="584"/>
      <c r="AF60" s="584"/>
      <c r="AG60" s="584"/>
      <c r="AH60" s="584"/>
      <c r="AI60" s="584"/>
      <c r="AJ60" s="584"/>
    </row>
    <row r="61" spans="1:36" s="522" customFormat="1" ht="15" customHeight="1">
      <c r="A61" s="1234"/>
      <c r="B61" s="1234"/>
      <c r="C61" s="870"/>
      <c r="D61" s="870"/>
      <c r="E61" s="870"/>
      <c r="F61" s="870"/>
      <c r="G61" s="875"/>
      <c r="H61" s="862"/>
      <c r="I61" s="873"/>
      <c r="J61" s="859"/>
      <c r="K61" s="874"/>
      <c r="L61" s="537"/>
      <c r="M61" s="548" t="s">
        <v>18</v>
      </c>
      <c r="N61" s="563"/>
      <c r="O61" s="563"/>
      <c r="P61" s="563"/>
      <c r="Q61" s="563"/>
      <c r="R61" s="563"/>
      <c r="S61" s="563"/>
      <c r="T61" s="563"/>
      <c r="U61" s="562"/>
      <c r="V61" s="563"/>
      <c r="W61" s="664"/>
      <c r="X61" s="584"/>
      <c r="Y61" s="588"/>
      <c r="Z61" s="588" t="str">
        <f t="shared" si="1"/>
        <v>Добавить наименование системы теплоснабжения</v>
      </c>
      <c r="AA61" s="588"/>
      <c r="AB61" s="588"/>
      <c r="AC61" s="588"/>
      <c r="AD61" s="584"/>
      <c r="AE61" s="584"/>
      <c r="AF61" s="584"/>
      <c r="AG61" s="584"/>
      <c r="AH61" s="584"/>
      <c r="AI61" s="584"/>
      <c r="AJ61" s="584"/>
    </row>
    <row r="62" spans="1:36" s="522" customFormat="1" ht="15" customHeight="1">
      <c r="A62" s="1234"/>
      <c r="B62" s="870"/>
      <c r="C62" s="870"/>
      <c r="D62" s="870"/>
      <c r="E62" s="870"/>
      <c r="F62" s="870"/>
      <c r="G62" s="875"/>
      <c r="H62" s="862"/>
      <c r="I62" s="862"/>
      <c r="J62" s="859"/>
      <c r="K62" s="869"/>
      <c r="L62" s="537"/>
      <c r="M62" s="557" t="s">
        <v>19</v>
      </c>
      <c r="N62" s="563"/>
      <c r="O62" s="563"/>
      <c r="P62" s="563"/>
      <c r="Q62" s="563"/>
      <c r="R62" s="563"/>
      <c r="S62" s="563"/>
      <c r="T62" s="563"/>
      <c r="U62" s="562"/>
      <c r="V62" s="563"/>
      <c r="W62" s="664"/>
      <c r="X62" s="584"/>
      <c r="Y62" s="588"/>
      <c r="Z62" s="588" t="str">
        <f t="shared" si="1"/>
        <v>Добавить территорию действия тарифа</v>
      </c>
      <c r="AA62" s="588"/>
      <c r="AB62" s="588"/>
      <c r="AC62" s="588"/>
      <c r="AD62" s="584"/>
      <c r="AE62" s="584"/>
      <c r="AF62" s="584"/>
      <c r="AG62" s="584"/>
      <c r="AH62" s="584"/>
      <c r="AI62" s="584"/>
      <c r="AJ62" s="584"/>
    </row>
    <row r="63" spans="1:36" s="521" customFormat="1" ht="15" customHeight="1">
      <c r="A63" s="858"/>
      <c r="B63" s="858"/>
      <c r="C63" s="858"/>
      <c r="D63" s="858"/>
      <c r="E63" s="858"/>
      <c r="F63" s="858"/>
      <c r="G63" s="858"/>
      <c r="H63" s="858"/>
      <c r="I63" s="858"/>
      <c r="J63" s="858"/>
      <c r="K63" s="858"/>
      <c r="L63" s="492"/>
      <c r="M63" s="564" t="s">
        <v>308</v>
      </c>
      <c r="N63" s="563"/>
      <c r="O63" s="563"/>
      <c r="P63" s="563"/>
      <c r="Q63" s="563"/>
      <c r="R63" s="563"/>
      <c r="S63" s="563"/>
      <c r="T63" s="563"/>
      <c r="U63" s="562"/>
      <c r="V63" s="764"/>
      <c r="W63" s="764"/>
      <c r="X63" s="764"/>
      <c r="Y63" s="764"/>
      <c r="Z63" s="764"/>
      <c r="AA63" s="764"/>
      <c r="AB63" s="763"/>
      <c r="AC63" s="764"/>
      <c r="AD63" s="664"/>
      <c r="AE63" s="586"/>
      <c r="AF63" s="586"/>
      <c r="AG63" s="586"/>
      <c r="AH63" s="586"/>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49</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2" customFormat="1" ht="22.5">
      <c r="A67" s="1234">
        <v>1</v>
      </c>
      <c r="B67" s="882"/>
      <c r="C67" s="882"/>
      <c r="D67" s="882"/>
      <c r="E67" s="883"/>
      <c r="F67" s="884"/>
      <c r="G67" s="884"/>
      <c r="H67" s="884"/>
      <c r="I67" s="885"/>
      <c r="J67" s="880"/>
      <c r="K67" s="887"/>
      <c r="L67" s="592">
        <f>mergeValue(A67)</f>
        <v>1</v>
      </c>
      <c r="M67" s="640" t="s">
        <v>20</v>
      </c>
      <c r="N67" s="645"/>
      <c r="O67" s="1290"/>
      <c r="P67" s="1291"/>
      <c r="Q67" s="1291"/>
      <c r="R67" s="1291"/>
      <c r="S67" s="1291"/>
      <c r="T67" s="1291"/>
      <c r="U67" s="1291"/>
      <c r="V67" s="1292"/>
      <c r="W67" s="629" t="s">
        <v>475</v>
      </c>
      <c r="X67" s="584"/>
      <c r="Y67" s="588"/>
      <c r="Z67" s="588" t="str">
        <f t="shared" ref="Z67:Z80" si="2">IF(M67="","",M67 )</f>
        <v>Наименование тарифа</v>
      </c>
      <c r="AA67" s="588"/>
      <c r="AB67" s="588"/>
      <c r="AC67" s="588"/>
      <c r="AD67" s="584"/>
      <c r="AE67" s="584"/>
      <c r="AF67" s="584"/>
      <c r="AG67" s="584"/>
      <c r="AH67" s="584"/>
      <c r="AI67" s="584"/>
      <c r="AJ67" s="584"/>
    </row>
    <row r="68" spans="1:36" s="522" customFormat="1" ht="22.5">
      <c r="A68" s="1234"/>
      <c r="B68" s="1234">
        <v>1</v>
      </c>
      <c r="C68" s="882"/>
      <c r="D68" s="882"/>
      <c r="E68" s="884"/>
      <c r="F68" s="884"/>
      <c r="G68" s="884"/>
      <c r="H68" s="884"/>
      <c r="I68" s="879"/>
      <c r="J68" s="878"/>
      <c r="K68" s="881"/>
      <c r="L68" s="592" t="str">
        <f>mergeValue(A68) &amp;"."&amp; mergeValue(B68)</f>
        <v>1.1</v>
      </c>
      <c r="M68" s="545" t="s">
        <v>16</v>
      </c>
      <c r="N68" s="645"/>
      <c r="O68" s="1290"/>
      <c r="P68" s="1291"/>
      <c r="Q68" s="1291"/>
      <c r="R68" s="1291"/>
      <c r="S68" s="1291"/>
      <c r="T68" s="1291"/>
      <c r="U68" s="1291"/>
      <c r="V68" s="1292"/>
      <c r="W68" s="629" t="s">
        <v>476</v>
      </c>
      <c r="X68" s="584"/>
      <c r="Y68" s="588"/>
      <c r="Z68" s="588" t="str">
        <f t="shared" si="2"/>
        <v>Территория действия тарифа</v>
      </c>
      <c r="AA68" s="588"/>
      <c r="AB68" s="588"/>
      <c r="AC68" s="588"/>
      <c r="AD68" s="584"/>
      <c r="AE68" s="584"/>
      <c r="AF68" s="584"/>
      <c r="AG68" s="584"/>
      <c r="AH68" s="584"/>
      <c r="AI68" s="584"/>
      <c r="AJ68" s="584"/>
    </row>
    <row r="69" spans="1:36" s="522" customFormat="1" ht="22.5">
      <c r="A69" s="1234"/>
      <c r="B69" s="1234"/>
      <c r="C69" s="1234">
        <v>1</v>
      </c>
      <c r="D69" s="882"/>
      <c r="E69" s="884"/>
      <c r="F69" s="884"/>
      <c r="G69" s="884"/>
      <c r="H69" s="884"/>
      <c r="I69" s="886"/>
      <c r="J69" s="878"/>
      <c r="K69" s="881"/>
      <c r="L69" s="592" t="str">
        <f>mergeValue(A69) &amp;"."&amp; mergeValue(B69)&amp;"."&amp; mergeValue(C69)</f>
        <v>1.1.1</v>
      </c>
      <c r="M69" s="546" t="s">
        <v>7</v>
      </c>
      <c r="N69" s="645"/>
      <c r="O69" s="1290"/>
      <c r="P69" s="1291"/>
      <c r="Q69" s="1291"/>
      <c r="R69" s="1291"/>
      <c r="S69" s="1291"/>
      <c r="T69" s="1291"/>
      <c r="U69" s="1291"/>
      <c r="V69" s="1292"/>
      <c r="W69" s="629" t="s">
        <v>632</v>
      </c>
      <c r="X69" s="584"/>
      <c r="Y69" s="588"/>
      <c r="Z69" s="588" t="str">
        <f t="shared" si="2"/>
        <v xml:space="preserve">Наименование системы теплоснабжения </v>
      </c>
      <c r="AA69" s="588"/>
      <c r="AB69" s="588"/>
      <c r="AC69" s="588"/>
      <c r="AD69" s="584"/>
      <c r="AE69" s="584"/>
      <c r="AF69" s="584"/>
      <c r="AG69" s="584"/>
      <c r="AH69" s="584"/>
      <c r="AI69" s="584"/>
      <c r="AJ69" s="584"/>
    </row>
    <row r="70" spans="1:36" s="522" customFormat="1" ht="22.5">
      <c r="A70" s="1234"/>
      <c r="B70" s="1234"/>
      <c r="C70" s="1234"/>
      <c r="D70" s="1234">
        <v>1</v>
      </c>
      <c r="E70" s="884"/>
      <c r="F70" s="884"/>
      <c r="G70" s="884"/>
      <c r="H70" s="884"/>
      <c r="I70" s="886"/>
      <c r="J70" s="878"/>
      <c r="K70" s="881"/>
      <c r="L70" s="592" t="str">
        <f>mergeValue(A70) &amp;"."&amp; mergeValue(B70)&amp;"."&amp; mergeValue(C70)&amp;"."&amp; mergeValue(D70)</f>
        <v>1.1.1.1</v>
      </c>
      <c r="M70" s="547" t="s">
        <v>22</v>
      </c>
      <c r="N70" s="645"/>
      <c r="O70" s="1290"/>
      <c r="P70" s="1291"/>
      <c r="Q70" s="1291"/>
      <c r="R70" s="1291"/>
      <c r="S70" s="1291"/>
      <c r="T70" s="1291"/>
      <c r="U70" s="1291"/>
      <c r="V70" s="1292"/>
      <c r="W70" s="629" t="s">
        <v>633</v>
      </c>
      <c r="X70" s="584"/>
      <c r="Y70" s="588"/>
      <c r="Z70" s="588" t="str">
        <f t="shared" si="2"/>
        <v xml:space="preserve">Источник тепловой энергии  </v>
      </c>
      <c r="AA70" s="588"/>
      <c r="AB70" s="588"/>
      <c r="AC70" s="588"/>
      <c r="AD70" s="584"/>
      <c r="AE70" s="584"/>
      <c r="AF70" s="584"/>
      <c r="AG70" s="584"/>
      <c r="AH70" s="584"/>
      <c r="AI70" s="584"/>
      <c r="AJ70" s="584"/>
    </row>
    <row r="71" spans="1:36" s="522" customFormat="1" ht="101.25">
      <c r="A71" s="1234"/>
      <c r="B71" s="1234"/>
      <c r="C71" s="1234"/>
      <c r="D71" s="1234"/>
      <c r="E71" s="1234">
        <v>1</v>
      </c>
      <c r="F71" s="884"/>
      <c r="G71" s="884"/>
      <c r="H71" s="882">
        <v>1</v>
      </c>
      <c r="I71" s="1234">
        <v>1</v>
      </c>
      <c r="J71" s="884"/>
      <c r="K71" s="889"/>
      <c r="L71" s="592" t="str">
        <f>mergeValue(A71) &amp;"."&amp; mergeValue(B71)&amp;"."&amp; mergeValue(C71)&amp;"."&amp; mergeValue(D71)&amp;"."&amp; mergeValue(E71)</f>
        <v>1.1.1.1.1</v>
      </c>
      <c r="M71" s="553" t="s">
        <v>9</v>
      </c>
      <c r="N71" s="645"/>
      <c r="O71" s="1237"/>
      <c r="P71" s="1238"/>
      <c r="Q71" s="1238"/>
      <c r="R71" s="1238"/>
      <c r="S71" s="1238"/>
      <c r="T71" s="1238"/>
      <c r="U71" s="1238"/>
      <c r="V71" s="1239"/>
      <c r="W71" s="629" t="s">
        <v>637</v>
      </c>
      <c r="X71" s="584"/>
      <c r="Y71" s="588"/>
      <c r="Z71" s="588" t="str">
        <f t="shared" si="2"/>
        <v>Схема подключения теплопотребляющей установки к коллектору источника тепловой энергии</v>
      </c>
      <c r="AA71" s="588"/>
      <c r="AB71" s="588"/>
      <c r="AC71" s="588"/>
      <c r="AD71" s="584"/>
      <c r="AE71" s="584"/>
      <c r="AF71" s="584"/>
      <c r="AG71" s="584"/>
      <c r="AH71" s="584"/>
      <c r="AI71" s="584"/>
      <c r="AJ71" s="584"/>
    </row>
    <row r="72" spans="1:36" s="522" customFormat="1" ht="90">
      <c r="A72" s="1234"/>
      <c r="B72" s="1234"/>
      <c r="C72" s="1234"/>
      <c r="D72" s="1234"/>
      <c r="E72" s="1234"/>
      <c r="F72" s="1234">
        <v>1</v>
      </c>
      <c r="G72" s="882"/>
      <c r="H72" s="882"/>
      <c r="I72" s="1234"/>
      <c r="J72" s="1234">
        <v>1</v>
      </c>
      <c r="K72" s="890"/>
      <c r="L72" s="592" t="str">
        <f>mergeValue(A72) &amp;"."&amp; mergeValue(B72)&amp;"."&amp; mergeValue(C72)&amp;"."&amp; mergeValue(D72)&amp;"."&amp; mergeValue(E72)&amp;"."&amp; mergeValue(F72)</f>
        <v>1.1.1.1.1.1</v>
      </c>
      <c r="M72" s="554" t="s">
        <v>10</v>
      </c>
      <c r="N72" s="645"/>
      <c r="O72" s="1237"/>
      <c r="P72" s="1238"/>
      <c r="Q72" s="1238"/>
      <c r="R72" s="1238"/>
      <c r="S72" s="1238"/>
      <c r="T72" s="1238"/>
      <c r="U72" s="1238"/>
      <c r="V72" s="1239"/>
      <c r="W72" s="629" t="s">
        <v>635</v>
      </c>
      <c r="X72" s="584"/>
      <c r="Y72" s="588"/>
      <c r="Z72" s="588" t="str">
        <f t="shared" si="2"/>
        <v>Группа потребителей</v>
      </c>
      <c r="AA72" s="588"/>
      <c r="AB72" s="588"/>
      <c r="AC72" s="588"/>
      <c r="AD72" s="584"/>
      <c r="AE72" s="584"/>
      <c r="AF72" s="584"/>
      <c r="AG72" s="584"/>
      <c r="AH72" s="584"/>
      <c r="AI72" s="584"/>
      <c r="AJ72" s="584"/>
    </row>
    <row r="73" spans="1:36" s="522" customFormat="1" ht="195.75" customHeight="1">
      <c r="A73" s="1234"/>
      <c r="B73" s="1234"/>
      <c r="C73" s="1234"/>
      <c r="D73" s="1234"/>
      <c r="E73" s="1234"/>
      <c r="F73" s="1234"/>
      <c r="G73" s="882">
        <v>1</v>
      </c>
      <c r="H73" s="882"/>
      <c r="I73" s="1234"/>
      <c r="J73" s="1234"/>
      <c r="K73" s="890">
        <v>1</v>
      </c>
      <c r="L73" s="592" t="str">
        <f>mergeValue(A73) &amp;"."&amp; mergeValue(B73)&amp;"."&amp; mergeValue(C73)&amp;"."&amp; mergeValue(D73)&amp;"."&amp; mergeValue(E73)&amp;"."&amp; mergeValue(F73)&amp;"."&amp; mergeValue(G73)</f>
        <v>1.1.1.1.1.1.1</v>
      </c>
      <c r="M73" s="1064"/>
      <c r="N73" s="645"/>
      <c r="O73" s="561"/>
      <c r="P73" s="561"/>
      <c r="Q73" s="1089"/>
      <c r="R73" s="1229"/>
      <c r="S73" s="1230" t="s">
        <v>83</v>
      </c>
      <c r="T73" s="1229"/>
      <c r="U73" s="1230" t="s">
        <v>83</v>
      </c>
      <c r="V73" s="561"/>
      <c r="W73" s="1204" t="s">
        <v>654</v>
      </c>
      <c r="X73" s="584" t="str">
        <f>strCheckDate(O74:V74)</f>
        <v/>
      </c>
      <c r="Y73" s="588"/>
      <c r="Z73" s="588" t="str">
        <f t="shared" si="2"/>
        <v/>
      </c>
      <c r="AA73" s="588"/>
      <c r="AB73" s="588"/>
      <c r="AC73" s="588"/>
      <c r="AD73" s="584"/>
      <c r="AE73" s="584"/>
      <c r="AF73" s="584"/>
      <c r="AG73" s="584"/>
      <c r="AH73" s="584"/>
      <c r="AI73" s="584"/>
      <c r="AJ73" s="584"/>
    </row>
    <row r="74" spans="1:36" s="522" customFormat="1" ht="14.25" hidden="1" customHeight="1">
      <c r="A74" s="1234"/>
      <c r="B74" s="1234"/>
      <c r="C74" s="1234"/>
      <c r="D74" s="1234"/>
      <c r="E74" s="1234"/>
      <c r="F74" s="1234"/>
      <c r="G74" s="882"/>
      <c r="H74" s="882"/>
      <c r="I74" s="1234"/>
      <c r="J74" s="1234"/>
      <c r="K74" s="890"/>
      <c r="L74" s="599"/>
      <c r="M74" s="645"/>
      <c r="N74" s="645"/>
      <c r="O74" s="561"/>
      <c r="P74" s="561"/>
      <c r="Q74" s="583" t="str">
        <f>R73 &amp; "-" &amp; T73</f>
        <v>-</v>
      </c>
      <c r="R74" s="1229"/>
      <c r="S74" s="1230"/>
      <c r="T74" s="1229"/>
      <c r="U74" s="1230"/>
      <c r="V74" s="561"/>
      <c r="W74" s="1204"/>
      <c r="X74" s="584"/>
      <c r="Y74" s="588"/>
      <c r="Z74" s="588" t="str">
        <f t="shared" si="2"/>
        <v/>
      </c>
      <c r="AA74" s="588"/>
      <c r="AB74" s="588"/>
      <c r="AC74" s="588"/>
      <c r="AD74" s="584"/>
      <c r="AE74" s="584"/>
      <c r="AF74" s="584"/>
      <c r="AG74" s="584"/>
      <c r="AH74" s="584"/>
      <c r="AI74" s="584"/>
      <c r="AJ74" s="584"/>
    </row>
    <row r="75" spans="1:36" s="522" customFormat="1" ht="15" customHeight="1">
      <c r="A75" s="1234"/>
      <c r="B75" s="1234"/>
      <c r="C75" s="1234"/>
      <c r="D75" s="1234"/>
      <c r="E75" s="1234"/>
      <c r="F75" s="1234"/>
      <c r="G75" s="884"/>
      <c r="H75" s="882"/>
      <c r="I75" s="1234"/>
      <c r="J75" s="1234"/>
      <c r="K75" s="889"/>
      <c r="L75" s="537"/>
      <c r="M75" s="556" t="s">
        <v>25</v>
      </c>
      <c r="N75" s="563"/>
      <c r="O75" s="563"/>
      <c r="P75" s="563"/>
      <c r="Q75" s="563"/>
      <c r="R75" s="563"/>
      <c r="S75" s="563"/>
      <c r="T75" s="563"/>
      <c r="U75" s="563"/>
      <c r="V75" s="559"/>
      <c r="W75" s="1204"/>
      <c r="X75" s="584"/>
      <c r="Y75" s="588"/>
      <c r="Z75" s="588" t="str">
        <f t="shared" si="2"/>
        <v>Добавить вид теплоносителя (параметры теплоносителя)</v>
      </c>
      <c r="AA75" s="588"/>
      <c r="AB75" s="588"/>
      <c r="AC75" s="588"/>
      <c r="AD75" s="584"/>
      <c r="AE75" s="584"/>
      <c r="AF75" s="584"/>
      <c r="AG75" s="584"/>
      <c r="AH75" s="584"/>
      <c r="AI75" s="584"/>
      <c r="AJ75" s="584"/>
    </row>
    <row r="76" spans="1:36" s="522" customFormat="1" ht="15" customHeight="1">
      <c r="A76" s="1234"/>
      <c r="B76" s="1234"/>
      <c r="C76" s="1234"/>
      <c r="D76" s="1234"/>
      <c r="E76" s="1234"/>
      <c r="F76" s="884"/>
      <c r="G76" s="884"/>
      <c r="H76" s="882"/>
      <c r="I76" s="1234"/>
      <c r="J76" s="884"/>
      <c r="K76" s="889"/>
      <c r="L76" s="537"/>
      <c r="M76" s="555" t="s">
        <v>11</v>
      </c>
      <c r="N76" s="563"/>
      <c r="O76" s="563"/>
      <c r="P76" s="563"/>
      <c r="Q76" s="563"/>
      <c r="R76" s="563"/>
      <c r="S76" s="563"/>
      <c r="T76" s="563"/>
      <c r="U76" s="562"/>
      <c r="V76" s="563"/>
      <c r="W76" s="664"/>
      <c r="X76" s="584"/>
      <c r="Y76" s="588"/>
      <c r="Z76" s="588" t="str">
        <f t="shared" si="2"/>
        <v>Добавить группу потребителей</v>
      </c>
      <c r="AA76" s="588"/>
      <c r="AB76" s="588"/>
      <c r="AC76" s="588"/>
      <c r="AD76" s="584"/>
      <c r="AE76" s="584"/>
      <c r="AF76" s="584"/>
      <c r="AG76" s="584"/>
      <c r="AH76" s="584"/>
      <c r="AI76" s="584"/>
      <c r="AJ76" s="584"/>
    </row>
    <row r="77" spans="1:36" s="522" customFormat="1" ht="15" customHeight="1">
      <c r="A77" s="1234"/>
      <c r="B77" s="1234"/>
      <c r="C77" s="1234"/>
      <c r="D77" s="1234"/>
      <c r="E77" s="888"/>
      <c r="F77" s="884"/>
      <c r="G77" s="884"/>
      <c r="H77" s="884"/>
      <c r="I77" s="880"/>
      <c r="J77" s="877"/>
      <c r="K77" s="887"/>
      <c r="L77" s="537"/>
      <c r="M77" s="550" t="s">
        <v>12</v>
      </c>
      <c r="N77" s="563"/>
      <c r="O77" s="563"/>
      <c r="P77" s="563"/>
      <c r="Q77" s="563"/>
      <c r="R77" s="563"/>
      <c r="S77" s="563"/>
      <c r="T77" s="563"/>
      <c r="U77" s="562"/>
      <c r="V77" s="563"/>
      <c r="W77" s="664"/>
      <c r="X77" s="584"/>
      <c r="Y77" s="588"/>
      <c r="Z77" s="588" t="str">
        <f t="shared" si="2"/>
        <v>Добавить схему подключения</v>
      </c>
      <c r="AA77" s="588"/>
      <c r="AB77" s="588"/>
      <c r="AC77" s="588"/>
      <c r="AD77" s="584"/>
      <c r="AE77" s="584"/>
      <c r="AF77" s="584"/>
      <c r="AG77" s="584"/>
      <c r="AH77" s="584"/>
      <c r="AI77" s="584"/>
      <c r="AJ77" s="584"/>
    </row>
    <row r="78" spans="1:36" s="522" customFormat="1" ht="15" customHeight="1">
      <c r="A78" s="1234"/>
      <c r="B78" s="1234"/>
      <c r="C78" s="1234"/>
      <c r="D78" s="888"/>
      <c r="E78" s="888"/>
      <c r="F78" s="884"/>
      <c r="G78" s="884"/>
      <c r="H78" s="884"/>
      <c r="I78" s="880"/>
      <c r="J78" s="877"/>
      <c r="K78" s="887"/>
      <c r="L78" s="537"/>
      <c r="M78" s="549" t="s">
        <v>17</v>
      </c>
      <c r="N78" s="563"/>
      <c r="O78" s="563"/>
      <c r="P78" s="563"/>
      <c r="Q78" s="563"/>
      <c r="R78" s="563"/>
      <c r="S78" s="563"/>
      <c r="T78" s="563"/>
      <c r="U78" s="562"/>
      <c r="V78" s="563"/>
      <c r="W78" s="664"/>
      <c r="X78" s="584"/>
      <c r="Y78" s="588"/>
      <c r="Z78" s="588" t="str">
        <f t="shared" si="2"/>
        <v>Добавить источник тепловой энергии</v>
      </c>
      <c r="AA78" s="588"/>
      <c r="AB78" s="588"/>
      <c r="AC78" s="588"/>
      <c r="AD78" s="584"/>
      <c r="AE78" s="584"/>
      <c r="AF78" s="584"/>
      <c r="AG78" s="584"/>
      <c r="AH78" s="584"/>
      <c r="AI78" s="584"/>
      <c r="AJ78" s="584"/>
    </row>
    <row r="79" spans="1:36" s="522" customFormat="1" ht="15" customHeight="1">
      <c r="A79" s="1234"/>
      <c r="B79" s="1234"/>
      <c r="C79" s="888"/>
      <c r="D79" s="888"/>
      <c r="E79" s="888"/>
      <c r="F79" s="888"/>
      <c r="G79" s="893"/>
      <c r="H79" s="880"/>
      <c r="I79" s="891"/>
      <c r="J79" s="877"/>
      <c r="K79" s="892"/>
      <c r="L79" s="537"/>
      <c r="M79" s="548" t="s">
        <v>18</v>
      </c>
      <c r="N79" s="563"/>
      <c r="O79" s="563"/>
      <c r="P79" s="563"/>
      <c r="Q79" s="563"/>
      <c r="R79" s="563"/>
      <c r="S79" s="563"/>
      <c r="T79" s="563"/>
      <c r="U79" s="562"/>
      <c r="V79" s="563"/>
      <c r="W79" s="664"/>
      <c r="X79" s="584"/>
      <c r="Y79" s="588"/>
      <c r="Z79" s="588" t="str">
        <f t="shared" si="2"/>
        <v>Добавить наименование системы теплоснабжения</v>
      </c>
      <c r="AA79" s="588"/>
      <c r="AB79" s="588"/>
      <c r="AC79" s="588"/>
      <c r="AD79" s="584"/>
      <c r="AE79" s="584"/>
      <c r="AF79" s="584"/>
      <c r="AG79" s="584"/>
      <c r="AH79" s="584"/>
      <c r="AI79" s="584"/>
      <c r="AJ79" s="584"/>
    </row>
    <row r="80" spans="1:36" s="522" customFormat="1" ht="15" customHeight="1">
      <c r="A80" s="1234"/>
      <c r="B80" s="888"/>
      <c r="C80" s="888"/>
      <c r="D80" s="888"/>
      <c r="E80" s="888"/>
      <c r="F80" s="888"/>
      <c r="G80" s="893"/>
      <c r="H80" s="880"/>
      <c r="I80" s="880"/>
      <c r="J80" s="877"/>
      <c r="K80" s="887"/>
      <c r="L80" s="537"/>
      <c r="M80" s="557" t="s">
        <v>19</v>
      </c>
      <c r="N80" s="563"/>
      <c r="O80" s="563"/>
      <c r="P80" s="563"/>
      <c r="Q80" s="563"/>
      <c r="R80" s="563"/>
      <c r="S80" s="563"/>
      <c r="T80" s="563"/>
      <c r="U80" s="562"/>
      <c r="V80" s="563"/>
      <c r="W80" s="664"/>
      <c r="X80" s="584"/>
      <c r="Y80" s="588"/>
      <c r="Z80" s="588" t="str">
        <f t="shared" si="2"/>
        <v>Добавить территорию действия тарифа</v>
      </c>
      <c r="AA80" s="588"/>
      <c r="AB80" s="588"/>
      <c r="AC80" s="588"/>
      <c r="AD80" s="584"/>
      <c r="AE80" s="584"/>
      <c r="AF80" s="584"/>
      <c r="AG80" s="584"/>
      <c r="AH80" s="584"/>
      <c r="AI80" s="584"/>
      <c r="AJ80" s="584"/>
    </row>
    <row r="81" spans="1:36" s="521" customFormat="1" ht="15" customHeight="1">
      <c r="A81" s="876"/>
      <c r="B81" s="876"/>
      <c r="C81" s="876"/>
      <c r="D81" s="876"/>
      <c r="E81" s="876"/>
      <c r="F81" s="876"/>
      <c r="G81" s="876"/>
      <c r="H81" s="876"/>
      <c r="I81" s="876"/>
      <c r="J81" s="876"/>
      <c r="K81" s="876"/>
      <c r="L81" s="492"/>
      <c r="M81" s="564" t="s">
        <v>308</v>
      </c>
      <c r="N81" s="563"/>
      <c r="O81" s="563"/>
      <c r="P81" s="563"/>
      <c r="Q81" s="563"/>
      <c r="R81" s="563"/>
      <c r="S81" s="563"/>
      <c r="T81" s="563"/>
      <c r="U81" s="562"/>
      <c r="V81" s="764"/>
      <c r="W81" s="764"/>
      <c r="X81" s="764"/>
      <c r="Y81" s="764"/>
      <c r="Z81" s="764"/>
      <c r="AA81" s="764"/>
      <c r="AB81" s="763"/>
      <c r="AC81" s="764"/>
      <c r="AD81" s="664"/>
      <c r="AE81" s="586"/>
      <c r="AF81" s="586"/>
      <c r="AG81" s="586"/>
      <c r="AH81" s="586"/>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50</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2" customFormat="1" ht="22.5">
      <c r="A85" s="1234">
        <v>1</v>
      </c>
      <c r="B85" s="918"/>
      <c r="C85" s="918"/>
      <c r="D85" s="918"/>
      <c r="E85" s="919"/>
      <c r="F85" s="920"/>
      <c r="G85" s="918"/>
      <c r="H85" s="918"/>
      <c r="I85" s="921"/>
      <c r="J85" s="916"/>
      <c r="K85" s="925">
        <v>1</v>
      </c>
      <c r="L85" s="592">
        <f>mergeValue(A85)</f>
        <v>1</v>
      </c>
      <c r="M85" s="640" t="s">
        <v>20</v>
      </c>
      <c r="N85" s="579"/>
      <c r="O85" s="1284"/>
      <c r="P85" s="1285"/>
      <c r="Q85" s="1285"/>
      <c r="R85" s="1285"/>
      <c r="S85" s="1285"/>
      <c r="T85" s="1285"/>
      <c r="U85" s="1285"/>
      <c r="V85" s="1286"/>
      <c r="W85" s="629" t="s">
        <v>657</v>
      </c>
      <c r="X85" s="584"/>
      <c r="Y85" s="584"/>
      <c r="Z85" s="584"/>
      <c r="AA85" s="584"/>
      <c r="AB85" s="584"/>
      <c r="AC85" s="584"/>
      <c r="AD85" s="584"/>
      <c r="AE85" s="584"/>
      <c r="AF85" s="584"/>
      <c r="AG85" s="584"/>
      <c r="AH85" s="584"/>
      <c r="AI85" s="584"/>
    </row>
    <row r="86" spans="1:36" s="522" customFormat="1" ht="22.5">
      <c r="A86" s="1234"/>
      <c r="B86" s="1234">
        <v>1</v>
      </c>
      <c r="C86" s="918"/>
      <c r="D86" s="918"/>
      <c r="E86" s="920"/>
      <c r="F86" s="920"/>
      <c r="G86" s="918"/>
      <c r="H86" s="918"/>
      <c r="I86" s="915"/>
      <c r="J86" s="914"/>
      <c r="K86" s="925">
        <v>1</v>
      </c>
      <c r="L86" s="592" t="str">
        <f>mergeValue(A86) &amp;"."&amp; mergeValue(B86)</f>
        <v>1.1</v>
      </c>
      <c r="M86" s="545" t="s">
        <v>16</v>
      </c>
      <c r="N86" s="579"/>
      <c r="O86" s="1284"/>
      <c r="P86" s="1285"/>
      <c r="Q86" s="1285"/>
      <c r="R86" s="1285"/>
      <c r="S86" s="1285"/>
      <c r="T86" s="1285"/>
      <c r="U86" s="1285"/>
      <c r="V86" s="1286"/>
      <c r="W86" s="629" t="s">
        <v>476</v>
      </c>
      <c r="X86" s="584"/>
      <c r="Y86" s="584"/>
      <c r="Z86" s="584"/>
      <c r="AA86" s="584"/>
      <c r="AB86" s="584"/>
      <c r="AC86" s="584"/>
      <c r="AD86" s="584"/>
      <c r="AE86" s="584"/>
      <c r="AF86" s="584"/>
      <c r="AG86" s="584"/>
      <c r="AH86" s="584"/>
      <c r="AI86" s="584"/>
    </row>
    <row r="87" spans="1:36" s="522" customFormat="1" ht="22.5">
      <c r="A87" s="1234"/>
      <c r="B87" s="1234"/>
      <c r="C87" s="1234">
        <v>1</v>
      </c>
      <c r="D87" s="918"/>
      <c r="E87" s="920"/>
      <c r="F87" s="920"/>
      <c r="G87" s="918"/>
      <c r="H87" s="918"/>
      <c r="I87" s="922"/>
      <c r="J87" s="914"/>
      <c r="K87" s="925">
        <v>1</v>
      </c>
      <c r="L87" s="592" t="str">
        <f>mergeValue(A87) &amp;"."&amp; mergeValue(B87)&amp;"."&amp; mergeValue(C87)</f>
        <v>1.1.1</v>
      </c>
      <c r="M87" s="546" t="s">
        <v>7</v>
      </c>
      <c r="N87" s="579"/>
      <c r="O87" s="1284"/>
      <c r="P87" s="1285"/>
      <c r="Q87" s="1285"/>
      <c r="R87" s="1285"/>
      <c r="S87" s="1285"/>
      <c r="T87" s="1285"/>
      <c r="U87" s="1285"/>
      <c r="V87" s="1286"/>
      <c r="W87" s="629" t="s">
        <v>632</v>
      </c>
      <c r="X87" s="584"/>
      <c r="Y87" s="584"/>
      <c r="Z87" s="584"/>
      <c r="AA87" s="584"/>
      <c r="AB87" s="584"/>
      <c r="AC87" s="584"/>
      <c r="AD87" s="584"/>
      <c r="AE87" s="584"/>
      <c r="AF87" s="584"/>
      <c r="AG87" s="584"/>
      <c r="AH87" s="584"/>
      <c r="AI87" s="584"/>
    </row>
    <row r="88" spans="1:36" s="522" customFormat="1" ht="22.5">
      <c r="A88" s="1234"/>
      <c r="B88" s="1234"/>
      <c r="C88" s="1234"/>
      <c r="D88" s="1234">
        <v>1</v>
      </c>
      <c r="E88" s="920"/>
      <c r="F88" s="920"/>
      <c r="G88" s="918"/>
      <c r="H88" s="918"/>
      <c r="I88" s="1234">
        <v>1</v>
      </c>
      <c r="J88" s="914"/>
      <c r="K88" s="925">
        <v>1</v>
      </c>
      <c r="L88" s="592" t="str">
        <f>mergeValue(A88) &amp;"."&amp; mergeValue(B88)&amp;"."&amp; mergeValue(C88)&amp;"."&amp; mergeValue(D88)</f>
        <v>1.1.1.1</v>
      </c>
      <c r="M88" s="547" t="s">
        <v>22</v>
      </c>
      <c r="N88" s="579"/>
      <c r="O88" s="1284"/>
      <c r="P88" s="1285"/>
      <c r="Q88" s="1285"/>
      <c r="R88" s="1285"/>
      <c r="S88" s="1285"/>
      <c r="T88" s="1285"/>
      <c r="U88" s="1285"/>
      <c r="V88" s="1286"/>
      <c r="W88" s="629" t="s">
        <v>633</v>
      </c>
      <c r="X88" s="584"/>
      <c r="Y88" s="584"/>
      <c r="Z88" s="584"/>
      <c r="AA88" s="584"/>
      <c r="AB88" s="584"/>
      <c r="AC88" s="584"/>
      <c r="AD88" s="584"/>
      <c r="AE88" s="584"/>
      <c r="AF88" s="584"/>
      <c r="AG88" s="584"/>
      <c r="AH88" s="584"/>
      <c r="AI88" s="584"/>
    </row>
    <row r="89" spans="1:36" s="522" customFormat="1" ht="11.25" hidden="1" customHeight="1">
      <c r="A89" s="1234"/>
      <c r="B89" s="1234"/>
      <c r="C89" s="1234"/>
      <c r="D89" s="1234"/>
      <c r="E89" s="1234">
        <v>1</v>
      </c>
      <c r="F89" s="920"/>
      <c r="G89" s="918"/>
      <c r="H89" s="918"/>
      <c r="I89" s="1234"/>
      <c r="J89" s="920"/>
      <c r="K89" s="925">
        <v>1</v>
      </c>
      <c r="L89" s="592"/>
      <c r="M89" s="553"/>
      <c r="N89" s="580"/>
      <c r="O89" s="1287"/>
      <c r="P89" s="1288"/>
      <c r="Q89" s="1288"/>
      <c r="R89" s="1288"/>
      <c r="S89" s="1288"/>
      <c r="T89" s="1288"/>
      <c r="U89" s="1288"/>
      <c r="V89" s="1289"/>
      <c r="W89" s="558"/>
      <c r="X89" s="584"/>
      <c r="Y89" s="584"/>
      <c r="Z89" s="584"/>
      <c r="AA89" s="584"/>
      <c r="AB89" s="584"/>
      <c r="AC89" s="584"/>
      <c r="AD89" s="584"/>
      <c r="AE89" s="584"/>
      <c r="AF89" s="584"/>
      <c r="AG89" s="584"/>
      <c r="AH89" s="584"/>
      <c r="AI89" s="584"/>
    </row>
    <row r="90" spans="1:36" s="522" customFormat="1" ht="90">
      <c r="A90" s="1234"/>
      <c r="B90" s="1234"/>
      <c r="C90" s="1234"/>
      <c r="D90" s="1234"/>
      <c r="E90" s="1234"/>
      <c r="F90" s="1234">
        <v>1</v>
      </c>
      <c r="G90" s="918"/>
      <c r="H90" s="918"/>
      <c r="I90" s="1234"/>
      <c r="J90" s="1254"/>
      <c r="K90" s="925">
        <v>1</v>
      </c>
      <c r="L90" s="592" t="str">
        <f>mergeValue(A90) &amp;"."&amp; mergeValue(B90)&amp;"."&amp; mergeValue(C90)&amp;"."&amp; mergeValue(D90)&amp;"."&amp;  mergeValue(F90)</f>
        <v>1.1.1.1.1</v>
      </c>
      <c r="M90" s="553" t="s">
        <v>10</v>
      </c>
      <c r="N90" s="580"/>
      <c r="O90" s="1237"/>
      <c r="P90" s="1238"/>
      <c r="Q90" s="1238"/>
      <c r="R90" s="1238"/>
      <c r="S90" s="1238"/>
      <c r="T90" s="1238"/>
      <c r="U90" s="1238"/>
      <c r="V90" s="1239"/>
      <c r="W90" s="629" t="s">
        <v>634</v>
      </c>
      <c r="X90" s="584"/>
      <c r="Y90" s="588" t="str">
        <f>strCheckUnique(Z90:Z93)</f>
        <v/>
      </c>
      <c r="Z90" s="584"/>
      <c r="AA90" s="588"/>
      <c r="AB90" s="584"/>
      <c r="AC90" s="584"/>
      <c r="AD90" s="584"/>
      <c r="AE90" s="584"/>
      <c r="AF90" s="584"/>
      <c r="AG90" s="584"/>
      <c r="AH90" s="584"/>
      <c r="AI90" s="584"/>
    </row>
    <row r="91" spans="1:36" s="522" customFormat="1" ht="192" customHeight="1">
      <c r="A91" s="1234"/>
      <c r="B91" s="1234"/>
      <c r="C91" s="1234"/>
      <c r="D91" s="1234"/>
      <c r="E91" s="1234"/>
      <c r="F91" s="1234"/>
      <c r="G91" s="918">
        <v>1</v>
      </c>
      <c r="H91" s="918"/>
      <c r="I91" s="1234"/>
      <c r="J91" s="1254"/>
      <c r="K91" s="917"/>
      <c r="L91" s="592" t="str">
        <f>mergeValue(A91) &amp;"."&amp; mergeValue(B91)&amp;"."&amp; mergeValue(C91)&amp;"."&amp; mergeValue(D91)&amp;"."&amp;  mergeValue(F91)&amp;"."&amp;  mergeValue(G91)</f>
        <v>1.1.1.1.1.1</v>
      </c>
      <c r="M91" s="1064"/>
      <c r="N91" s="585"/>
      <c r="O91" s="561"/>
      <c r="P91" s="561"/>
      <c r="Q91" s="561"/>
      <c r="R91" s="1244"/>
      <c r="S91" s="1230" t="s">
        <v>83</v>
      </c>
      <c r="T91" s="1244"/>
      <c r="U91" s="1230" t="s">
        <v>83</v>
      </c>
      <c r="V91" s="536"/>
      <c r="W91" s="1204" t="s">
        <v>658</v>
      </c>
      <c r="X91" s="584" t="str">
        <f>strCheckDate(O92:V92)</f>
        <v/>
      </c>
      <c r="Y91" s="588"/>
      <c r="Z91" s="588" t="str">
        <f>IF(M91="","",M91 )</f>
        <v/>
      </c>
      <c r="AA91" s="588"/>
      <c r="AB91" s="588"/>
      <c r="AC91" s="588"/>
      <c r="AD91" s="584"/>
      <c r="AE91" s="584"/>
      <c r="AF91" s="584"/>
      <c r="AG91" s="584"/>
      <c r="AH91" s="584"/>
      <c r="AI91" s="584"/>
    </row>
    <row r="92" spans="1:36" s="522" customFormat="1" ht="11.25" hidden="1" customHeight="1">
      <c r="A92" s="1234"/>
      <c r="B92" s="1234"/>
      <c r="C92" s="1234"/>
      <c r="D92" s="1234"/>
      <c r="E92" s="1234"/>
      <c r="F92" s="1234"/>
      <c r="G92" s="918"/>
      <c r="H92" s="918"/>
      <c r="I92" s="1234"/>
      <c r="J92" s="1254"/>
      <c r="K92" s="925">
        <v>1</v>
      </c>
      <c r="L92" s="599"/>
      <c r="M92" s="645"/>
      <c r="N92" s="585"/>
      <c r="O92" s="561"/>
      <c r="P92" s="561"/>
      <c r="Q92" s="583" t="str">
        <f>R91 &amp; "-" &amp; T91</f>
        <v>-</v>
      </c>
      <c r="R92" s="1244"/>
      <c r="S92" s="1230"/>
      <c r="T92" s="1244"/>
      <c r="U92" s="1230"/>
      <c r="V92" s="536"/>
      <c r="W92" s="1204"/>
      <c r="X92" s="584"/>
      <c r="Y92" s="588"/>
      <c r="Z92" s="588"/>
      <c r="AA92" s="588"/>
      <c r="AB92" s="588"/>
      <c r="AC92" s="588"/>
      <c r="AD92" s="584"/>
      <c r="AE92" s="584"/>
      <c r="AF92" s="584"/>
      <c r="AG92" s="584"/>
      <c r="AH92" s="584"/>
      <c r="AI92" s="584"/>
    </row>
    <row r="93" spans="1:36" s="521" customFormat="1" ht="15" customHeight="1">
      <c r="A93" s="1234"/>
      <c r="B93" s="1234"/>
      <c r="C93" s="1234"/>
      <c r="D93" s="1234"/>
      <c r="E93" s="1234"/>
      <c r="F93" s="1234"/>
      <c r="G93" s="918"/>
      <c r="H93" s="918"/>
      <c r="I93" s="1234"/>
      <c r="J93" s="1254"/>
      <c r="K93" s="925">
        <v>1</v>
      </c>
      <c r="L93" s="537"/>
      <c r="M93" s="555" t="s">
        <v>25</v>
      </c>
      <c r="N93" s="550"/>
      <c r="O93" s="544"/>
      <c r="P93" s="544"/>
      <c r="Q93" s="544"/>
      <c r="R93" s="572"/>
      <c r="S93" s="563"/>
      <c r="T93" s="562"/>
      <c r="U93" s="550"/>
      <c r="V93" s="559"/>
      <c r="W93" s="1204"/>
      <c r="X93" s="586"/>
      <c r="Y93" s="586"/>
      <c r="Z93" s="586"/>
      <c r="AA93" s="586"/>
      <c r="AB93" s="586"/>
      <c r="AC93" s="586"/>
      <c r="AD93" s="586"/>
      <c r="AE93" s="586"/>
      <c r="AF93" s="586"/>
      <c r="AG93" s="586"/>
      <c r="AH93" s="586"/>
      <c r="AI93" s="586"/>
    </row>
    <row r="94" spans="1:36" s="521" customFormat="1" ht="15" customHeight="1">
      <c r="A94" s="1234"/>
      <c r="B94" s="1234"/>
      <c r="C94" s="1234"/>
      <c r="D94" s="1234"/>
      <c r="E94" s="1234"/>
      <c r="F94" s="920"/>
      <c r="G94" s="920"/>
      <c r="H94" s="918"/>
      <c r="I94" s="1234"/>
      <c r="J94" s="920"/>
      <c r="K94" s="924"/>
      <c r="L94" s="537"/>
      <c r="M94" s="550" t="s">
        <v>11</v>
      </c>
      <c r="N94" s="555"/>
      <c r="O94" s="555"/>
      <c r="P94" s="555"/>
      <c r="Q94" s="555"/>
      <c r="R94" s="555"/>
      <c r="S94" s="555"/>
      <c r="T94" s="555"/>
      <c r="U94" s="555"/>
      <c r="V94" s="555"/>
      <c r="W94" s="559"/>
      <c r="X94" s="586"/>
      <c r="Y94" s="586"/>
      <c r="Z94" s="586"/>
      <c r="AA94" s="586"/>
      <c r="AB94" s="586"/>
      <c r="AC94" s="586"/>
      <c r="AD94" s="586"/>
      <c r="AE94" s="586"/>
      <c r="AF94" s="586"/>
      <c r="AG94" s="586"/>
      <c r="AH94" s="586"/>
      <c r="AI94" s="586"/>
      <c r="AJ94" s="586"/>
    </row>
    <row r="95" spans="1:36" s="521" customFormat="1" ht="15" hidden="1" customHeight="1">
      <c r="A95" s="1234"/>
      <c r="B95" s="1234"/>
      <c r="C95" s="1234"/>
      <c r="D95" s="1234"/>
      <c r="E95" s="920"/>
      <c r="F95" s="920"/>
      <c r="G95" s="920"/>
      <c r="H95" s="918"/>
      <c r="I95" s="1234"/>
      <c r="J95" s="920"/>
      <c r="K95" s="924"/>
      <c r="L95" s="537"/>
      <c r="M95" s="550"/>
      <c r="N95" s="555"/>
      <c r="O95" s="555"/>
      <c r="P95" s="555"/>
      <c r="Q95" s="555"/>
      <c r="R95" s="555"/>
      <c r="S95" s="555"/>
      <c r="T95" s="555"/>
      <c r="U95" s="555"/>
      <c r="V95" s="555"/>
      <c r="W95" s="559"/>
      <c r="X95" s="586"/>
      <c r="Y95" s="586"/>
      <c r="Z95" s="586"/>
      <c r="AA95" s="586"/>
      <c r="AB95" s="586"/>
      <c r="AC95" s="586"/>
      <c r="AD95" s="586"/>
      <c r="AE95" s="586"/>
      <c r="AF95" s="586"/>
      <c r="AG95" s="586"/>
      <c r="AH95" s="586"/>
      <c r="AI95" s="586"/>
      <c r="AJ95" s="586"/>
    </row>
    <row r="96" spans="1:36" s="521" customFormat="1" ht="15" customHeight="1">
      <c r="A96" s="1234"/>
      <c r="B96" s="1234"/>
      <c r="C96" s="1234"/>
      <c r="D96" s="923"/>
      <c r="E96" s="923"/>
      <c r="F96" s="920"/>
      <c r="G96" s="918"/>
      <c r="H96" s="918"/>
      <c r="I96" s="916"/>
      <c r="J96" s="913"/>
      <c r="K96" s="925">
        <v>1</v>
      </c>
      <c r="L96" s="537"/>
      <c r="M96" s="549" t="s">
        <v>17</v>
      </c>
      <c r="N96" s="548"/>
      <c r="O96" s="544"/>
      <c r="P96" s="544"/>
      <c r="Q96" s="544"/>
      <c r="R96" s="572"/>
      <c r="S96" s="563"/>
      <c r="T96" s="562"/>
      <c r="U96" s="548"/>
      <c r="V96" s="563"/>
      <c r="W96" s="559"/>
      <c r="X96" s="586"/>
      <c r="Y96" s="586"/>
      <c r="Z96" s="586"/>
      <c r="AA96" s="586"/>
      <c r="AB96" s="586"/>
      <c r="AC96" s="586"/>
      <c r="AD96" s="586"/>
      <c r="AE96" s="586"/>
      <c r="AF96" s="586"/>
      <c r="AG96" s="586"/>
      <c r="AH96" s="586"/>
      <c r="AI96" s="586"/>
    </row>
    <row r="97" spans="1:124" s="521" customFormat="1" ht="15" customHeight="1">
      <c r="A97" s="1234"/>
      <c r="B97" s="1234"/>
      <c r="C97" s="923"/>
      <c r="D97" s="923"/>
      <c r="E97" s="923"/>
      <c r="F97" s="923"/>
      <c r="G97" s="918"/>
      <c r="H97" s="918"/>
      <c r="I97" s="926"/>
      <c r="J97" s="913"/>
      <c r="K97" s="925">
        <v>1</v>
      </c>
      <c r="L97" s="537"/>
      <c r="M97" s="548" t="s">
        <v>18</v>
      </c>
      <c r="N97" s="548"/>
      <c r="O97" s="544"/>
      <c r="P97" s="544"/>
      <c r="Q97" s="544"/>
      <c r="R97" s="572"/>
      <c r="S97" s="563"/>
      <c r="T97" s="562"/>
      <c r="U97" s="548"/>
      <c r="V97" s="563"/>
      <c r="W97" s="559"/>
      <c r="X97" s="586"/>
      <c r="Y97" s="586"/>
      <c r="Z97" s="586"/>
      <c r="AA97" s="586"/>
      <c r="AB97" s="586"/>
      <c r="AC97" s="586"/>
      <c r="AD97" s="586"/>
      <c r="AE97" s="586"/>
      <c r="AF97" s="586"/>
      <c r="AG97" s="586"/>
      <c r="AH97" s="586"/>
      <c r="AI97" s="586"/>
    </row>
    <row r="98" spans="1:124" s="521" customFormat="1" ht="15" customHeight="1">
      <c r="A98" s="1234"/>
      <c r="B98" s="923"/>
      <c r="C98" s="923"/>
      <c r="D98" s="923"/>
      <c r="E98" s="923"/>
      <c r="F98" s="923"/>
      <c r="G98" s="918"/>
      <c r="H98" s="918"/>
      <c r="I98" s="916"/>
      <c r="J98" s="913"/>
      <c r="K98" s="925">
        <v>1</v>
      </c>
      <c r="L98" s="537"/>
      <c r="M98" s="557" t="s">
        <v>19</v>
      </c>
      <c r="N98" s="548"/>
      <c r="O98" s="544"/>
      <c r="P98" s="544"/>
      <c r="Q98" s="544"/>
      <c r="R98" s="572"/>
      <c r="S98" s="563"/>
      <c r="T98" s="562"/>
      <c r="U98" s="548"/>
      <c r="V98" s="563"/>
      <c r="W98" s="559"/>
      <c r="X98" s="586"/>
      <c r="Y98" s="586"/>
      <c r="Z98" s="586"/>
      <c r="AA98" s="586"/>
      <c r="AB98" s="586"/>
      <c r="AC98" s="586"/>
      <c r="AD98" s="586"/>
      <c r="AE98" s="586"/>
      <c r="AF98" s="586"/>
      <c r="AG98" s="586"/>
      <c r="AH98" s="586"/>
      <c r="AI98" s="586"/>
    </row>
    <row r="99" spans="1:124" s="521" customFormat="1" ht="15" customHeight="1">
      <c r="A99" s="912"/>
      <c r="B99" s="912"/>
      <c r="C99" s="912"/>
      <c r="D99" s="912"/>
      <c r="E99" s="912"/>
      <c r="F99" s="912"/>
      <c r="G99" s="912"/>
      <c r="H99" s="912"/>
      <c r="I99" s="912"/>
      <c r="J99" s="912"/>
      <c r="K99" s="912"/>
      <c r="L99" s="492"/>
      <c r="M99" s="564" t="s">
        <v>308</v>
      </c>
      <c r="N99" s="548"/>
      <c r="O99" s="544"/>
      <c r="P99" s="544"/>
      <c r="Q99" s="544"/>
      <c r="R99" s="572"/>
      <c r="S99" s="563"/>
      <c r="T99" s="562"/>
      <c r="U99" s="548"/>
      <c r="V99" s="563"/>
      <c r="W99" s="559"/>
      <c r="X99" s="586"/>
      <c r="Y99" s="586"/>
      <c r="Z99" s="586"/>
      <c r="AA99" s="586"/>
      <c r="AB99" s="586"/>
      <c r="AC99" s="586"/>
      <c r="AD99" s="586"/>
      <c r="AE99" s="586"/>
      <c r="AF99" s="586"/>
      <c r="AG99" s="586"/>
      <c r="AH99" s="586"/>
      <c r="AI99" s="586"/>
    </row>
    <row r="100" spans="1:124" s="596" customFormat="1" ht="15" customHeight="1">
      <c r="A100" s="595"/>
      <c r="B100" s="595"/>
      <c r="C100" s="595"/>
      <c r="D100" s="595"/>
      <c r="E100" s="595"/>
      <c r="F100" s="595"/>
      <c r="G100" s="594"/>
      <c r="H100" s="595"/>
      <c r="I100" s="680"/>
      <c r="J100" s="681"/>
      <c r="L100" s="597"/>
      <c r="M100" s="675"/>
      <c r="N100" s="676"/>
      <c r="O100" s="677"/>
      <c r="P100" s="677"/>
      <c r="Q100" s="677"/>
      <c r="R100" s="678"/>
      <c r="S100" s="552"/>
      <c r="T100" s="679"/>
      <c r="U100" s="676"/>
      <c r="V100" s="552"/>
      <c r="W100" s="552"/>
      <c r="X100" s="595"/>
      <c r="Y100" s="595"/>
      <c r="Z100" s="595"/>
      <c r="AA100" s="595"/>
      <c r="AB100" s="595"/>
      <c r="AC100" s="595"/>
      <c r="AD100" s="595"/>
      <c r="AE100" s="595"/>
      <c r="AF100" s="595"/>
      <c r="AG100" s="595"/>
      <c r="AH100" s="595"/>
      <c r="AI100" s="595"/>
    </row>
    <row r="101" spans="1:124" s="35" customFormat="1" ht="17.100000000000001" customHeight="1">
      <c r="G101" s="35" t="s">
        <v>13</v>
      </c>
      <c r="I101" s="35" t="s">
        <v>67</v>
      </c>
      <c r="V101" s="158"/>
    </row>
    <row r="102" spans="1:124" ht="17.100000000000001" customHeight="1">
      <c r="X102" s="469"/>
      <c r="Y102" s="43"/>
      <c r="Z102" s="43"/>
    </row>
    <row r="103" spans="1:124" s="522" customFormat="1" ht="270">
      <c r="A103" s="1234">
        <v>1</v>
      </c>
      <c r="B103" s="1074"/>
      <c r="C103" s="1074"/>
      <c r="D103" s="1074"/>
      <c r="E103" s="1075"/>
      <c r="F103" s="1076"/>
      <c r="G103" s="1074"/>
      <c r="H103" s="1074"/>
      <c r="I103" s="1055"/>
      <c r="J103" s="1060"/>
      <c r="K103" s="1060"/>
      <c r="L103" s="592">
        <f>mergeValue(A103)</f>
        <v>1</v>
      </c>
      <c r="M103" s="640" t="s">
        <v>20</v>
      </c>
      <c r="N103" s="579"/>
      <c r="O103" s="1284"/>
      <c r="P103" s="1285"/>
      <c r="Q103" s="1285"/>
      <c r="R103" s="1285"/>
      <c r="S103" s="1285"/>
      <c r="T103" s="1285"/>
      <c r="U103" s="1285"/>
      <c r="V103" s="1285"/>
      <c r="W103" s="1285"/>
      <c r="X103" s="1285"/>
      <c r="Y103" s="1285"/>
      <c r="Z103" s="1285"/>
      <c r="AA103" s="1285"/>
      <c r="AB103" s="1285"/>
      <c r="AC103" s="1285"/>
      <c r="AD103" s="1285"/>
      <c r="AE103" s="1285"/>
      <c r="AF103" s="1285"/>
      <c r="AG103" s="1285"/>
      <c r="AH103" s="1285"/>
      <c r="AI103" s="1285"/>
      <c r="AJ103" s="1285"/>
      <c r="AK103" s="1285"/>
      <c r="AL103" s="1285"/>
      <c r="AM103" s="1285"/>
      <c r="AN103" s="1285"/>
      <c r="AO103" s="1285"/>
      <c r="AP103" s="1285"/>
      <c r="AQ103" s="1285"/>
      <c r="AR103" s="1285"/>
      <c r="AS103" s="1285"/>
      <c r="AT103" s="1285"/>
      <c r="AU103" s="1285"/>
      <c r="AV103" s="1285"/>
      <c r="AW103" s="1285"/>
      <c r="AX103" s="1285"/>
      <c r="AY103" s="1285"/>
      <c r="AZ103" s="1285"/>
      <c r="BA103" s="1285"/>
      <c r="BB103" s="1285"/>
      <c r="BC103" s="1285"/>
      <c r="BD103" s="1285"/>
      <c r="BE103" s="1285"/>
      <c r="BF103" s="1285"/>
      <c r="BG103" s="1285"/>
      <c r="BH103" s="1285"/>
      <c r="BI103" s="1285"/>
      <c r="BJ103" s="1285"/>
      <c r="BK103" s="1285"/>
      <c r="BL103" s="1285"/>
      <c r="BM103" s="1285"/>
      <c r="BN103" s="1285"/>
      <c r="BO103" s="1285"/>
      <c r="BP103" s="1285"/>
      <c r="BQ103" s="1285"/>
      <c r="BR103" s="1285"/>
      <c r="BS103" s="1285"/>
      <c r="BT103" s="1285"/>
      <c r="BU103" s="1285"/>
      <c r="BV103" s="1285"/>
      <c r="BW103" s="1285"/>
      <c r="BX103" s="1285"/>
      <c r="BY103" s="1285"/>
      <c r="BZ103" s="1285"/>
      <c r="CA103" s="1285"/>
      <c r="CB103" s="1285"/>
      <c r="CC103" s="1285"/>
      <c r="CD103" s="1285"/>
      <c r="CE103" s="1285"/>
      <c r="CF103" s="1285"/>
      <c r="CG103" s="1285"/>
      <c r="CH103" s="1285"/>
      <c r="CI103" s="1285"/>
      <c r="CJ103" s="1285"/>
      <c r="CK103" s="1285"/>
      <c r="CL103" s="1285"/>
      <c r="CM103" s="1285"/>
      <c r="CN103" s="1285"/>
      <c r="CO103" s="1285"/>
      <c r="CP103" s="1285"/>
      <c r="CQ103" s="1285"/>
      <c r="CR103" s="1285"/>
      <c r="CS103" s="1285"/>
      <c r="CT103" s="1285"/>
      <c r="CU103" s="1285"/>
      <c r="CV103" s="1285"/>
      <c r="CW103" s="1285"/>
      <c r="CX103" s="1285"/>
      <c r="CY103" s="1285"/>
      <c r="CZ103" s="1285"/>
      <c r="DA103" s="1285"/>
      <c r="DB103" s="1285"/>
      <c r="DC103" s="1285"/>
      <c r="DD103" s="1285"/>
      <c r="DE103" s="1285"/>
      <c r="DF103" s="1285"/>
      <c r="DG103" s="1286"/>
      <c r="DH103" s="629" t="s">
        <v>475</v>
      </c>
      <c r="DI103" s="584"/>
      <c r="DJ103" s="584"/>
      <c r="DK103" s="584"/>
      <c r="DL103" s="584"/>
      <c r="DM103" s="584"/>
      <c r="DN103" s="584"/>
      <c r="DO103" s="584"/>
      <c r="DP103" s="584"/>
      <c r="DQ103" s="584"/>
      <c r="DR103" s="584"/>
      <c r="DS103" s="584"/>
      <c r="DT103" s="584"/>
    </row>
    <row r="104" spans="1:124" s="522" customFormat="1" ht="371.25">
      <c r="A104" s="1234"/>
      <c r="B104" s="1234">
        <v>1</v>
      </c>
      <c r="C104" s="1074"/>
      <c r="D104" s="1074"/>
      <c r="E104" s="1076"/>
      <c r="F104" s="1076"/>
      <c r="G104" s="1074"/>
      <c r="H104" s="1074"/>
      <c r="I104" s="1062"/>
      <c r="J104" s="1057"/>
      <c r="K104" s="1056"/>
      <c r="L104" s="592" t="str">
        <f>mergeValue(A104) &amp;"."&amp; mergeValue(B104)</f>
        <v>1.1</v>
      </c>
      <c r="M104" s="545" t="s">
        <v>16</v>
      </c>
      <c r="N104" s="579"/>
      <c r="O104" s="1284"/>
      <c r="P104" s="1285"/>
      <c r="Q104" s="1285"/>
      <c r="R104" s="1285"/>
      <c r="S104" s="1285"/>
      <c r="T104" s="1285"/>
      <c r="U104" s="1285"/>
      <c r="V104" s="1285"/>
      <c r="W104" s="1285"/>
      <c r="X104" s="1285"/>
      <c r="Y104" s="1285"/>
      <c r="Z104" s="1285"/>
      <c r="AA104" s="1285"/>
      <c r="AB104" s="1285"/>
      <c r="AC104" s="1285"/>
      <c r="AD104" s="1285"/>
      <c r="AE104" s="1285"/>
      <c r="AF104" s="1285"/>
      <c r="AG104" s="1285"/>
      <c r="AH104" s="1285"/>
      <c r="AI104" s="1285"/>
      <c r="AJ104" s="1285"/>
      <c r="AK104" s="1285"/>
      <c r="AL104" s="1285"/>
      <c r="AM104" s="1285"/>
      <c r="AN104" s="1285"/>
      <c r="AO104" s="1285"/>
      <c r="AP104" s="1285"/>
      <c r="AQ104" s="1285"/>
      <c r="AR104" s="1285"/>
      <c r="AS104" s="1285"/>
      <c r="AT104" s="1285"/>
      <c r="AU104" s="1285"/>
      <c r="AV104" s="1285"/>
      <c r="AW104" s="1285"/>
      <c r="AX104" s="1285"/>
      <c r="AY104" s="1285"/>
      <c r="AZ104" s="1285"/>
      <c r="BA104" s="1285"/>
      <c r="BB104" s="1285"/>
      <c r="BC104" s="1285"/>
      <c r="BD104" s="1285"/>
      <c r="BE104" s="1285"/>
      <c r="BF104" s="1285"/>
      <c r="BG104" s="1285"/>
      <c r="BH104" s="1285"/>
      <c r="BI104" s="1285"/>
      <c r="BJ104" s="1285"/>
      <c r="BK104" s="1285"/>
      <c r="BL104" s="1285"/>
      <c r="BM104" s="1285"/>
      <c r="BN104" s="1285"/>
      <c r="BO104" s="1285"/>
      <c r="BP104" s="1285"/>
      <c r="BQ104" s="1285"/>
      <c r="BR104" s="1285"/>
      <c r="BS104" s="1285"/>
      <c r="BT104" s="1285"/>
      <c r="BU104" s="1285"/>
      <c r="BV104" s="1285"/>
      <c r="BW104" s="1285"/>
      <c r="BX104" s="1285"/>
      <c r="BY104" s="1285"/>
      <c r="BZ104" s="1285"/>
      <c r="CA104" s="1285"/>
      <c r="CB104" s="1285"/>
      <c r="CC104" s="1285"/>
      <c r="CD104" s="1285"/>
      <c r="CE104" s="1285"/>
      <c r="CF104" s="1285"/>
      <c r="CG104" s="1285"/>
      <c r="CH104" s="1285"/>
      <c r="CI104" s="1285"/>
      <c r="CJ104" s="1285"/>
      <c r="CK104" s="1285"/>
      <c r="CL104" s="1285"/>
      <c r="CM104" s="1285"/>
      <c r="CN104" s="1285"/>
      <c r="CO104" s="1285"/>
      <c r="CP104" s="1285"/>
      <c r="CQ104" s="1285"/>
      <c r="CR104" s="1285"/>
      <c r="CS104" s="1285"/>
      <c r="CT104" s="1285"/>
      <c r="CU104" s="1285"/>
      <c r="CV104" s="1285"/>
      <c r="CW104" s="1285"/>
      <c r="CX104" s="1285"/>
      <c r="CY104" s="1285"/>
      <c r="CZ104" s="1285"/>
      <c r="DA104" s="1285"/>
      <c r="DB104" s="1285"/>
      <c r="DC104" s="1285"/>
      <c r="DD104" s="1285"/>
      <c r="DE104" s="1285"/>
      <c r="DF104" s="1285"/>
      <c r="DG104" s="1286"/>
      <c r="DH104" s="629" t="s">
        <v>476</v>
      </c>
      <c r="DI104" s="584"/>
      <c r="DJ104" s="584"/>
      <c r="DK104" s="584"/>
      <c r="DL104" s="584"/>
      <c r="DM104" s="584"/>
      <c r="DN104" s="584"/>
      <c r="DO104" s="584"/>
      <c r="DP104" s="584"/>
      <c r="DQ104" s="584"/>
      <c r="DR104" s="584"/>
      <c r="DS104" s="584"/>
      <c r="DT104" s="584"/>
    </row>
    <row r="105" spans="1:124" s="522" customFormat="1" ht="360">
      <c r="A105" s="1234"/>
      <c r="B105" s="1234"/>
      <c r="C105" s="1234">
        <v>1</v>
      </c>
      <c r="D105" s="1074"/>
      <c r="E105" s="1076"/>
      <c r="F105" s="1076"/>
      <c r="G105" s="1074"/>
      <c r="H105" s="1074"/>
      <c r="I105" s="1062"/>
      <c r="J105" s="1057"/>
      <c r="K105" s="1056"/>
      <c r="L105" s="592" t="str">
        <f>mergeValue(A105) &amp;"."&amp; mergeValue(B105)&amp;"."&amp; mergeValue(C105)</f>
        <v>1.1.1</v>
      </c>
      <c r="M105" s="546" t="s">
        <v>7</v>
      </c>
      <c r="N105" s="579"/>
      <c r="O105" s="1284"/>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285"/>
      <c r="CY105" s="1285"/>
      <c r="CZ105" s="1285"/>
      <c r="DA105" s="1285"/>
      <c r="DB105" s="1285"/>
      <c r="DC105" s="1285"/>
      <c r="DD105" s="1285"/>
      <c r="DE105" s="1285"/>
      <c r="DF105" s="1285"/>
      <c r="DG105" s="1286"/>
      <c r="DH105" s="629" t="s">
        <v>632</v>
      </c>
      <c r="DI105" s="584"/>
      <c r="DJ105" s="584"/>
      <c r="DK105" s="584"/>
      <c r="DL105" s="584"/>
      <c r="DM105" s="584"/>
      <c r="DN105" s="584"/>
      <c r="DO105" s="584"/>
      <c r="DP105" s="584"/>
      <c r="DQ105" s="584"/>
      <c r="DR105" s="584"/>
      <c r="DS105" s="584"/>
      <c r="DT105" s="584"/>
    </row>
    <row r="106" spans="1:124" s="522" customFormat="1" ht="281.25">
      <c r="A106" s="1234"/>
      <c r="B106" s="1234"/>
      <c r="C106" s="1234"/>
      <c r="D106" s="1234">
        <v>1</v>
      </c>
      <c r="E106" s="1076"/>
      <c r="F106" s="1076"/>
      <c r="G106" s="1074"/>
      <c r="H106" s="1074"/>
      <c r="I106" s="1062"/>
      <c r="J106" s="1057"/>
      <c r="K106" s="1056"/>
      <c r="L106" s="592" t="str">
        <f>mergeValue(A106) &amp;"."&amp; mergeValue(B106)&amp;"."&amp; mergeValue(C106)&amp;"."&amp; mergeValue(D106)</f>
        <v>1.1.1.1</v>
      </c>
      <c r="M106" s="547" t="s">
        <v>22</v>
      </c>
      <c r="N106" s="579"/>
      <c r="O106" s="1284"/>
      <c r="P106" s="1285"/>
      <c r="Q106" s="1285"/>
      <c r="R106" s="1285"/>
      <c r="S106" s="1285"/>
      <c r="T106" s="1285"/>
      <c r="U106" s="1285"/>
      <c r="V106" s="1285"/>
      <c r="W106" s="1285"/>
      <c r="X106" s="1285"/>
      <c r="Y106" s="1285"/>
      <c r="Z106" s="1285"/>
      <c r="AA106" s="1285"/>
      <c r="AB106" s="1285"/>
      <c r="AC106" s="1285"/>
      <c r="AD106" s="1285"/>
      <c r="AE106" s="1285"/>
      <c r="AF106" s="1285"/>
      <c r="AG106" s="1285"/>
      <c r="AH106" s="1285"/>
      <c r="AI106" s="1285"/>
      <c r="AJ106" s="1285"/>
      <c r="AK106" s="1285"/>
      <c r="AL106" s="1285"/>
      <c r="AM106" s="1285"/>
      <c r="AN106" s="1285"/>
      <c r="AO106" s="1285"/>
      <c r="AP106" s="1285"/>
      <c r="AQ106" s="1285"/>
      <c r="AR106" s="1285"/>
      <c r="AS106" s="1285"/>
      <c r="AT106" s="1285"/>
      <c r="AU106" s="1285"/>
      <c r="AV106" s="1285"/>
      <c r="AW106" s="1285"/>
      <c r="AX106" s="1285"/>
      <c r="AY106" s="1285"/>
      <c r="AZ106" s="1285"/>
      <c r="BA106" s="1285"/>
      <c r="BB106" s="1285"/>
      <c r="BC106" s="1285"/>
      <c r="BD106" s="1285"/>
      <c r="BE106" s="1285"/>
      <c r="BF106" s="1285"/>
      <c r="BG106" s="1285"/>
      <c r="BH106" s="1285"/>
      <c r="BI106" s="1285"/>
      <c r="BJ106" s="1285"/>
      <c r="BK106" s="1285"/>
      <c r="BL106" s="1285"/>
      <c r="BM106" s="1285"/>
      <c r="BN106" s="1285"/>
      <c r="BO106" s="1285"/>
      <c r="BP106" s="1285"/>
      <c r="BQ106" s="1285"/>
      <c r="BR106" s="1285"/>
      <c r="BS106" s="1285"/>
      <c r="BT106" s="1285"/>
      <c r="BU106" s="1285"/>
      <c r="BV106" s="1285"/>
      <c r="BW106" s="1285"/>
      <c r="BX106" s="1285"/>
      <c r="BY106" s="1285"/>
      <c r="BZ106" s="1285"/>
      <c r="CA106" s="1285"/>
      <c r="CB106" s="1285"/>
      <c r="CC106" s="1285"/>
      <c r="CD106" s="1285"/>
      <c r="CE106" s="1285"/>
      <c r="CF106" s="1285"/>
      <c r="CG106" s="1285"/>
      <c r="CH106" s="1285"/>
      <c r="CI106" s="1285"/>
      <c r="CJ106" s="1285"/>
      <c r="CK106" s="1285"/>
      <c r="CL106" s="1285"/>
      <c r="CM106" s="1285"/>
      <c r="CN106" s="1285"/>
      <c r="CO106" s="1285"/>
      <c r="CP106" s="1285"/>
      <c r="CQ106" s="1285"/>
      <c r="CR106" s="1285"/>
      <c r="CS106" s="1285"/>
      <c r="CT106" s="1285"/>
      <c r="CU106" s="1285"/>
      <c r="CV106" s="1285"/>
      <c r="CW106" s="1285"/>
      <c r="CX106" s="1285"/>
      <c r="CY106" s="1285"/>
      <c r="CZ106" s="1285"/>
      <c r="DA106" s="1285"/>
      <c r="DB106" s="1285"/>
      <c r="DC106" s="1285"/>
      <c r="DD106" s="1285"/>
      <c r="DE106" s="1285"/>
      <c r="DF106" s="1285"/>
      <c r="DG106" s="1286"/>
      <c r="DH106" s="629" t="s">
        <v>633</v>
      </c>
      <c r="DI106" s="584"/>
      <c r="DJ106" s="584"/>
      <c r="DK106" s="584"/>
      <c r="DL106" s="584"/>
      <c r="DM106" s="584"/>
      <c r="DN106" s="584"/>
      <c r="DO106" s="584"/>
      <c r="DP106" s="584"/>
      <c r="DQ106" s="584"/>
      <c r="DR106" s="584"/>
      <c r="DS106" s="584"/>
      <c r="DT106" s="584"/>
    </row>
    <row r="107" spans="1:124" s="522" customFormat="1" ht="0.2" customHeight="1">
      <c r="A107" s="1234"/>
      <c r="B107" s="1234"/>
      <c r="C107" s="1234"/>
      <c r="D107" s="1234"/>
      <c r="E107" s="1234">
        <v>1</v>
      </c>
      <c r="F107" s="1076"/>
      <c r="G107" s="1074"/>
      <c r="H107" s="1074"/>
      <c r="I107" s="1061"/>
      <c r="J107" s="1057"/>
      <c r="K107" s="1056"/>
      <c r="L107" s="592"/>
      <c r="M107" s="553"/>
      <c r="N107" s="580"/>
      <c r="O107" s="1287"/>
      <c r="P107" s="1288"/>
      <c r="Q107" s="1288"/>
      <c r="R107" s="1288"/>
      <c r="S107" s="1288"/>
      <c r="T107" s="1288"/>
      <c r="U107" s="1288"/>
      <c r="V107" s="1288"/>
      <c r="W107" s="1288"/>
      <c r="X107" s="1288"/>
      <c r="Y107" s="1288"/>
      <c r="Z107" s="1288"/>
      <c r="AA107" s="1288"/>
      <c r="AB107" s="1288"/>
      <c r="AC107" s="1288"/>
      <c r="AD107" s="1288"/>
      <c r="AE107" s="1288"/>
      <c r="AF107" s="1288"/>
      <c r="AG107" s="1288"/>
      <c r="AH107" s="1288"/>
      <c r="AI107" s="1288"/>
      <c r="AJ107" s="1288"/>
      <c r="AK107" s="1288"/>
      <c r="AL107" s="1288"/>
      <c r="AM107" s="1288"/>
      <c r="AN107" s="1288"/>
      <c r="AO107" s="1288"/>
      <c r="AP107" s="1288"/>
      <c r="AQ107" s="1288"/>
      <c r="AR107" s="1288"/>
      <c r="AS107" s="1288"/>
      <c r="AT107" s="1288"/>
      <c r="AU107" s="1288"/>
      <c r="AV107" s="1288"/>
      <c r="AW107" s="1288"/>
      <c r="AX107" s="1288"/>
      <c r="AY107" s="1288"/>
      <c r="AZ107" s="1288"/>
      <c r="BA107" s="1288"/>
      <c r="BB107" s="1288"/>
      <c r="BC107" s="1288"/>
      <c r="BD107" s="1288"/>
      <c r="BE107" s="1288"/>
      <c r="BF107" s="1288"/>
      <c r="BG107" s="1288"/>
      <c r="BH107" s="1288"/>
      <c r="BI107" s="1288"/>
      <c r="BJ107" s="1288"/>
      <c r="BK107" s="1288"/>
      <c r="BL107" s="1288"/>
      <c r="BM107" s="1288"/>
      <c r="BN107" s="1288"/>
      <c r="BO107" s="1288"/>
      <c r="BP107" s="1288"/>
      <c r="BQ107" s="1288"/>
      <c r="BR107" s="1288"/>
      <c r="BS107" s="1288"/>
      <c r="BT107" s="1288"/>
      <c r="BU107" s="1288"/>
      <c r="BV107" s="1288"/>
      <c r="BW107" s="1288"/>
      <c r="BX107" s="1288"/>
      <c r="BY107" s="1288"/>
      <c r="BZ107" s="1288"/>
      <c r="CA107" s="1288"/>
      <c r="CB107" s="1288"/>
      <c r="CC107" s="1288"/>
      <c r="CD107" s="1288"/>
      <c r="CE107" s="1288"/>
      <c r="CF107" s="1288"/>
      <c r="CG107" s="1288"/>
      <c r="CH107" s="1288"/>
      <c r="CI107" s="1288"/>
      <c r="CJ107" s="1288"/>
      <c r="CK107" s="1288"/>
      <c r="CL107" s="1288"/>
      <c r="CM107" s="1288"/>
      <c r="CN107" s="1288"/>
      <c r="CO107" s="1288"/>
      <c r="CP107" s="1288"/>
      <c r="CQ107" s="1288"/>
      <c r="CR107" s="1288"/>
      <c r="CS107" s="1288"/>
      <c r="CT107" s="1288"/>
      <c r="CU107" s="1288"/>
      <c r="CV107" s="1288"/>
      <c r="CW107" s="1288"/>
      <c r="CX107" s="1288"/>
      <c r="CY107" s="1288"/>
      <c r="CZ107" s="1288"/>
      <c r="DA107" s="1288"/>
      <c r="DB107" s="1288"/>
      <c r="DC107" s="1288"/>
      <c r="DD107" s="1288"/>
      <c r="DE107" s="1288"/>
      <c r="DF107" s="1288"/>
      <c r="DG107" s="1289"/>
      <c r="DH107" s="629"/>
      <c r="DI107" s="584"/>
      <c r="DJ107" s="584"/>
      <c r="DK107" s="584"/>
      <c r="DL107" s="584"/>
      <c r="DM107" s="584"/>
      <c r="DN107" s="584"/>
      <c r="DO107" s="584"/>
      <c r="DP107" s="584"/>
      <c r="DQ107" s="584"/>
      <c r="DR107" s="584"/>
      <c r="DS107" s="584"/>
      <c r="DT107" s="584"/>
    </row>
    <row r="108" spans="1:124" s="522" customFormat="1" ht="409.5">
      <c r="A108" s="1234"/>
      <c r="B108" s="1234"/>
      <c r="C108" s="1234"/>
      <c r="D108" s="1234"/>
      <c r="E108" s="1234"/>
      <c r="F108" s="1234">
        <v>1</v>
      </c>
      <c r="G108" s="1074"/>
      <c r="H108" s="1074"/>
      <c r="I108" s="1259"/>
      <c r="J108" s="1057"/>
      <c r="K108" s="1056"/>
      <c r="L108" s="592" t="str">
        <f>mergeValue(A108) &amp;"."&amp; mergeValue(B108)&amp;"."&amp; mergeValue(C108)&amp;"."&amp; mergeValue(D108)&amp;"."&amp; mergeValue(F108)</f>
        <v>1.1.1.1.1</v>
      </c>
      <c r="M108" s="554" t="s">
        <v>10</v>
      </c>
      <c r="N108" s="580"/>
      <c r="O108" s="1237"/>
      <c r="P108" s="1238"/>
      <c r="Q108" s="1238"/>
      <c r="R108" s="1238"/>
      <c r="S108" s="1238"/>
      <c r="T108" s="1238"/>
      <c r="U108" s="1238"/>
      <c r="V108" s="1238"/>
      <c r="W108" s="1238"/>
      <c r="X108" s="1238"/>
      <c r="Y108" s="1238"/>
      <c r="Z108" s="1238"/>
      <c r="AA108" s="1238"/>
      <c r="AB108" s="1238"/>
      <c r="AC108" s="1238"/>
      <c r="AD108" s="1238"/>
      <c r="AE108" s="1238"/>
      <c r="AF108" s="1238"/>
      <c r="AG108" s="1238"/>
      <c r="AH108" s="1238"/>
      <c r="AI108" s="1238"/>
      <c r="AJ108" s="1238"/>
      <c r="AK108" s="1238"/>
      <c r="AL108" s="1238"/>
      <c r="AM108" s="1238"/>
      <c r="AN108" s="1238"/>
      <c r="AO108" s="1238"/>
      <c r="AP108" s="1238"/>
      <c r="AQ108" s="1238"/>
      <c r="AR108" s="1238"/>
      <c r="AS108" s="1238"/>
      <c r="AT108" s="1238"/>
      <c r="AU108" s="1238"/>
      <c r="AV108" s="1238"/>
      <c r="AW108" s="1238"/>
      <c r="AX108" s="1238"/>
      <c r="AY108" s="1238"/>
      <c r="AZ108" s="1238"/>
      <c r="BA108" s="1238"/>
      <c r="BB108" s="1238"/>
      <c r="BC108" s="1238"/>
      <c r="BD108" s="1238"/>
      <c r="BE108" s="1238"/>
      <c r="BF108" s="1238"/>
      <c r="BG108" s="1238"/>
      <c r="BH108" s="1238"/>
      <c r="BI108" s="1238"/>
      <c r="BJ108" s="1238"/>
      <c r="BK108" s="1238"/>
      <c r="BL108" s="1238"/>
      <c r="BM108" s="1238"/>
      <c r="BN108" s="1238"/>
      <c r="BO108" s="1238"/>
      <c r="BP108" s="1238"/>
      <c r="BQ108" s="1238"/>
      <c r="BR108" s="1238"/>
      <c r="BS108" s="1238"/>
      <c r="BT108" s="1238"/>
      <c r="BU108" s="1238"/>
      <c r="BV108" s="1238"/>
      <c r="BW108" s="1238"/>
      <c r="BX108" s="1238"/>
      <c r="BY108" s="1238"/>
      <c r="BZ108" s="1238"/>
      <c r="CA108" s="1238"/>
      <c r="CB108" s="1238"/>
      <c r="CC108" s="1238"/>
      <c r="CD108" s="1238"/>
      <c r="CE108" s="1238"/>
      <c r="CF108" s="1238"/>
      <c r="CG108" s="1238"/>
      <c r="CH108" s="1238"/>
      <c r="CI108" s="1238"/>
      <c r="CJ108" s="1238"/>
      <c r="CK108" s="1238"/>
      <c r="CL108" s="1238"/>
      <c r="CM108" s="1238"/>
      <c r="CN108" s="1238"/>
      <c r="CO108" s="1238"/>
      <c r="CP108" s="1238"/>
      <c r="CQ108" s="1238"/>
      <c r="CR108" s="1238"/>
      <c r="CS108" s="1238"/>
      <c r="CT108" s="1238"/>
      <c r="CU108" s="1238"/>
      <c r="CV108" s="1238"/>
      <c r="CW108" s="1238"/>
      <c r="CX108" s="1238"/>
      <c r="CY108" s="1238"/>
      <c r="CZ108" s="1238"/>
      <c r="DA108" s="1238"/>
      <c r="DB108" s="1238"/>
      <c r="DC108" s="1238"/>
      <c r="DD108" s="1238"/>
      <c r="DE108" s="1238"/>
      <c r="DF108" s="1238"/>
      <c r="DG108" s="1239"/>
      <c r="DH108" s="629" t="s">
        <v>634</v>
      </c>
      <c r="DI108" s="584"/>
      <c r="DJ108" s="588" t="str">
        <f>strCheckUnique(DK108:DK112)</f>
        <v/>
      </c>
      <c r="DK108" s="584"/>
      <c r="DL108" s="588"/>
      <c r="DM108" s="584"/>
      <c r="DN108" s="584"/>
      <c r="DO108" s="584"/>
      <c r="DP108" s="584"/>
      <c r="DQ108" s="584"/>
      <c r="DR108" s="584"/>
      <c r="DS108" s="584"/>
      <c r="DT108" s="584"/>
    </row>
    <row r="109" spans="1:124" s="522" customFormat="1" ht="409.5">
      <c r="A109" s="1234"/>
      <c r="B109" s="1234"/>
      <c r="C109" s="1234"/>
      <c r="D109" s="1234"/>
      <c r="E109" s="1234"/>
      <c r="F109" s="1234"/>
      <c r="G109" s="1234">
        <v>1</v>
      </c>
      <c r="H109" s="1074"/>
      <c r="I109" s="1259"/>
      <c r="J109" s="1260"/>
      <c r="K109" s="1063"/>
      <c r="L109" s="592" t="str">
        <f>mergeValue(A109) &amp;"."&amp; mergeValue(B109)&amp;"."&amp; mergeValue(C109)&amp;"."&amp; mergeValue(D109)&amp;"."&amp; mergeValue(F109)&amp;"."&amp; mergeValue(G109)</f>
        <v>1.1.1.1.1.1</v>
      </c>
      <c r="M109" s="1064" t="s">
        <v>649</v>
      </c>
      <c r="N109" s="645"/>
      <c r="O109" s="682"/>
      <c r="P109" s="682"/>
      <c r="Q109" s="561"/>
      <c r="R109" s="493"/>
      <c r="S109" s="1090"/>
      <c r="T109" s="493"/>
      <c r="U109" s="1090"/>
      <c r="V109" s="583" t="str">
        <f>W109 &amp; "-" &amp; Y109</f>
        <v>-</v>
      </c>
      <c r="W109" s="1244"/>
      <c r="X109" s="1230" t="s">
        <v>83</v>
      </c>
      <c r="Y109" s="1244"/>
      <c r="Z109" s="1230" t="s">
        <v>83</v>
      </c>
      <c r="AA109" s="682"/>
      <c r="AB109" s="682"/>
      <c r="AC109" s="762"/>
      <c r="AD109" s="711"/>
      <c r="AE109" s="1090"/>
      <c r="AF109" s="711"/>
      <c r="AG109" s="1090"/>
      <c r="AH109" s="768" t="str">
        <f>AI109 &amp; "-" &amp; AK109</f>
        <v>-</v>
      </c>
      <c r="AI109" s="1244"/>
      <c r="AJ109" s="1230" t="s">
        <v>83</v>
      </c>
      <c r="AK109" s="1244"/>
      <c r="AL109" s="1230" t="s">
        <v>83</v>
      </c>
      <c r="AM109" s="682"/>
      <c r="AN109" s="682"/>
      <c r="AO109" s="762"/>
      <c r="AP109" s="711"/>
      <c r="AQ109" s="1090"/>
      <c r="AR109" s="711"/>
      <c r="AS109" s="1090"/>
      <c r="AT109" s="768" t="str">
        <f>AU109 &amp; "-" &amp; AW109</f>
        <v>-</v>
      </c>
      <c r="AU109" s="1244"/>
      <c r="AV109" s="1230" t="s">
        <v>83</v>
      </c>
      <c r="AW109" s="1244"/>
      <c r="AX109" s="1230" t="s">
        <v>83</v>
      </c>
      <c r="AY109" s="682"/>
      <c r="AZ109" s="682"/>
      <c r="BA109" s="762"/>
      <c r="BB109" s="711"/>
      <c r="BC109" s="1090"/>
      <c r="BD109" s="711"/>
      <c r="BE109" s="1090"/>
      <c r="BF109" s="768" t="str">
        <f>BG109 &amp; "-" &amp; BI109</f>
        <v>-</v>
      </c>
      <c r="BG109" s="1244"/>
      <c r="BH109" s="1230" t="s">
        <v>83</v>
      </c>
      <c r="BI109" s="1244"/>
      <c r="BJ109" s="1230" t="s">
        <v>83</v>
      </c>
      <c r="BK109" s="682"/>
      <c r="BL109" s="682"/>
      <c r="BM109" s="762"/>
      <c r="BN109" s="711"/>
      <c r="BO109" s="1090"/>
      <c r="BP109" s="711"/>
      <c r="BQ109" s="1090"/>
      <c r="BR109" s="768" t="str">
        <f>BS109 &amp; "-" &amp; BU109</f>
        <v>-</v>
      </c>
      <c r="BS109" s="1244"/>
      <c r="BT109" s="1230" t="s">
        <v>83</v>
      </c>
      <c r="BU109" s="1244"/>
      <c r="BV109" s="1230" t="s">
        <v>83</v>
      </c>
      <c r="BW109" s="682"/>
      <c r="BX109" s="682"/>
      <c r="BY109" s="762"/>
      <c r="BZ109" s="711"/>
      <c r="CA109" s="1090"/>
      <c r="CB109" s="711"/>
      <c r="CC109" s="1090"/>
      <c r="CD109" s="768" t="str">
        <f>CE109 &amp; "-" &amp; CG109</f>
        <v>-</v>
      </c>
      <c r="CE109" s="1244"/>
      <c r="CF109" s="1230" t="s">
        <v>83</v>
      </c>
      <c r="CG109" s="1244"/>
      <c r="CH109" s="1230" t="s">
        <v>83</v>
      </c>
      <c r="CI109" s="682"/>
      <c r="CJ109" s="682"/>
      <c r="CK109" s="762"/>
      <c r="CL109" s="711"/>
      <c r="CM109" s="1090"/>
      <c r="CN109" s="711"/>
      <c r="CO109" s="1090"/>
      <c r="CP109" s="768" t="str">
        <f>CQ109 &amp; "-" &amp; CS109</f>
        <v>-</v>
      </c>
      <c r="CQ109" s="1244"/>
      <c r="CR109" s="1230" t="s">
        <v>83</v>
      </c>
      <c r="CS109" s="1244"/>
      <c r="CT109" s="1230" t="s">
        <v>83</v>
      </c>
      <c r="CU109" s="682"/>
      <c r="CV109" s="682"/>
      <c r="CW109" s="762"/>
      <c r="CX109" s="711"/>
      <c r="CY109" s="1090"/>
      <c r="CZ109" s="711"/>
      <c r="DA109" s="1090"/>
      <c r="DB109" s="768" t="str">
        <f>DC109 &amp; "-" &amp; DE109</f>
        <v>-</v>
      </c>
      <c r="DC109" s="1244"/>
      <c r="DD109" s="1230" t="s">
        <v>83</v>
      </c>
      <c r="DE109" s="1244"/>
      <c r="DF109" s="1230" t="s">
        <v>84</v>
      </c>
      <c r="DG109" s="536"/>
      <c r="DH109" s="629" t="s">
        <v>667</v>
      </c>
      <c r="DI109" s="584" t="str">
        <f>strCheckDate(O109:DG109)</f>
        <v/>
      </c>
      <c r="DJ109" s="588"/>
      <c r="DK109" s="588" t="str">
        <f>IF(M109="","",M109 )</f>
        <v>горячая вода в системе централизованного теплоснабжения на горячее водоснабжение</v>
      </c>
      <c r="DL109" s="588"/>
      <c r="DM109" s="588"/>
      <c r="DN109" s="588"/>
      <c r="DO109" s="584"/>
      <c r="DP109" s="584"/>
      <c r="DQ109" s="584"/>
      <c r="DR109" s="584"/>
      <c r="DS109" s="584"/>
      <c r="DT109" s="584"/>
    </row>
    <row r="110" spans="1:124" s="522" customFormat="1" ht="0.2" customHeight="1">
      <c r="A110" s="1234"/>
      <c r="B110" s="1234"/>
      <c r="C110" s="1234"/>
      <c r="D110" s="1234"/>
      <c r="E110" s="1234"/>
      <c r="F110" s="1234"/>
      <c r="G110" s="1234"/>
      <c r="H110" s="1074"/>
      <c r="I110" s="1259"/>
      <c r="J110" s="1260"/>
      <c r="K110" s="1063"/>
      <c r="L110" s="599"/>
      <c r="M110" s="645"/>
      <c r="N110" s="645"/>
      <c r="O110" s="561"/>
      <c r="P110" s="493"/>
      <c r="Q110" s="493"/>
      <c r="R110" s="493"/>
      <c r="S110" s="493"/>
      <c r="T110" s="493"/>
      <c r="U110" s="558"/>
      <c r="V110" s="583"/>
      <c r="W110" s="1229"/>
      <c r="X110" s="1230"/>
      <c r="Y110" s="1229"/>
      <c r="Z110" s="1230"/>
      <c r="AA110" s="762"/>
      <c r="AB110" s="711"/>
      <c r="AC110" s="711"/>
      <c r="AD110" s="711"/>
      <c r="AE110" s="711"/>
      <c r="AF110" s="711"/>
      <c r="AG110" s="558"/>
      <c r="AH110" s="768"/>
      <c r="AI110" s="1229"/>
      <c r="AJ110" s="1230"/>
      <c r="AK110" s="1229"/>
      <c r="AL110" s="1230"/>
      <c r="AM110" s="762"/>
      <c r="AN110" s="711"/>
      <c r="AO110" s="711"/>
      <c r="AP110" s="711"/>
      <c r="AQ110" s="711"/>
      <c r="AR110" s="711"/>
      <c r="AS110" s="558"/>
      <c r="AT110" s="768"/>
      <c r="AU110" s="1229"/>
      <c r="AV110" s="1230"/>
      <c r="AW110" s="1229"/>
      <c r="AX110" s="1230"/>
      <c r="AY110" s="762"/>
      <c r="AZ110" s="711"/>
      <c r="BA110" s="711"/>
      <c r="BB110" s="711"/>
      <c r="BC110" s="711"/>
      <c r="BD110" s="711"/>
      <c r="BE110" s="558"/>
      <c r="BF110" s="768"/>
      <c r="BG110" s="1229"/>
      <c r="BH110" s="1230"/>
      <c r="BI110" s="1229"/>
      <c r="BJ110" s="1230"/>
      <c r="BK110" s="762"/>
      <c r="BL110" s="711"/>
      <c r="BM110" s="711"/>
      <c r="BN110" s="711"/>
      <c r="BO110" s="711"/>
      <c r="BP110" s="711"/>
      <c r="BQ110" s="558"/>
      <c r="BR110" s="768"/>
      <c r="BS110" s="1229"/>
      <c r="BT110" s="1230"/>
      <c r="BU110" s="1229"/>
      <c r="BV110" s="1230"/>
      <c r="BW110" s="762"/>
      <c r="BX110" s="711"/>
      <c r="BY110" s="711"/>
      <c r="BZ110" s="711"/>
      <c r="CA110" s="711"/>
      <c r="CB110" s="711"/>
      <c r="CC110" s="558"/>
      <c r="CD110" s="768"/>
      <c r="CE110" s="1229"/>
      <c r="CF110" s="1230"/>
      <c r="CG110" s="1229"/>
      <c r="CH110" s="1230"/>
      <c r="CI110" s="762"/>
      <c r="CJ110" s="711"/>
      <c r="CK110" s="711"/>
      <c r="CL110" s="711"/>
      <c r="CM110" s="711"/>
      <c r="CN110" s="711"/>
      <c r="CO110" s="558"/>
      <c r="CP110" s="768"/>
      <c r="CQ110" s="1229"/>
      <c r="CR110" s="1230"/>
      <c r="CS110" s="1229"/>
      <c r="CT110" s="1230"/>
      <c r="CU110" s="762"/>
      <c r="CV110" s="711"/>
      <c r="CW110" s="711"/>
      <c r="CX110" s="711"/>
      <c r="CY110" s="711"/>
      <c r="CZ110" s="711"/>
      <c r="DA110" s="558"/>
      <c r="DB110" s="768"/>
      <c r="DC110" s="1229"/>
      <c r="DD110" s="1230"/>
      <c r="DE110" s="1229"/>
      <c r="DF110" s="1230"/>
      <c r="DG110" s="536"/>
      <c r="DH110" s="1204"/>
      <c r="DI110" s="584"/>
      <c r="DJ110" s="584"/>
      <c r="DK110" s="584"/>
      <c r="DL110" s="588">
        <f ca="1">OFFSET(DL110,-1,0)</f>
        <v>0</v>
      </c>
      <c r="DM110" s="584"/>
      <c r="DN110" s="584"/>
      <c r="DO110" s="584"/>
      <c r="DP110" s="584"/>
      <c r="DQ110" s="584"/>
      <c r="DR110" s="584"/>
      <c r="DS110" s="584"/>
      <c r="DT110" s="584"/>
    </row>
    <row r="111" spans="1:124" s="521" customFormat="1" ht="15" hidden="1" customHeight="1">
      <c r="A111" s="1234"/>
      <c r="B111" s="1234"/>
      <c r="C111" s="1234"/>
      <c r="D111" s="1234"/>
      <c r="E111" s="1234"/>
      <c r="F111" s="1234"/>
      <c r="G111" s="1234"/>
      <c r="H111" s="1074"/>
      <c r="I111" s="1259"/>
      <c r="J111" s="1260"/>
      <c r="K111" s="1065"/>
      <c r="L111" s="537"/>
      <c r="M111" s="556"/>
      <c r="N111" s="550"/>
      <c r="O111" s="544"/>
      <c r="P111" s="544"/>
      <c r="Q111" s="544"/>
      <c r="R111" s="544"/>
      <c r="S111" s="544"/>
      <c r="T111" s="544"/>
      <c r="U111" s="544"/>
      <c r="V111" s="544"/>
      <c r="W111" s="562"/>
      <c r="X111" s="563"/>
      <c r="Y111" s="562"/>
      <c r="Z111" s="550"/>
      <c r="AA111" s="756"/>
      <c r="AB111" s="756"/>
      <c r="AC111" s="756"/>
      <c r="AD111" s="756"/>
      <c r="AE111" s="756"/>
      <c r="AF111" s="756"/>
      <c r="AG111" s="756"/>
      <c r="AH111" s="756"/>
      <c r="AI111" s="1004"/>
      <c r="AJ111" s="1005"/>
      <c r="AK111" s="1004"/>
      <c r="AL111" s="1000"/>
      <c r="AM111" s="756"/>
      <c r="AN111" s="756"/>
      <c r="AO111" s="756"/>
      <c r="AP111" s="756"/>
      <c r="AQ111" s="756"/>
      <c r="AR111" s="756"/>
      <c r="AS111" s="756"/>
      <c r="AT111" s="756"/>
      <c r="AU111" s="1004"/>
      <c r="AV111" s="1005"/>
      <c r="AW111" s="1004"/>
      <c r="AX111" s="1000"/>
      <c r="AY111" s="756"/>
      <c r="AZ111" s="756"/>
      <c r="BA111" s="756"/>
      <c r="BB111" s="756"/>
      <c r="BC111" s="756"/>
      <c r="BD111" s="756"/>
      <c r="BE111" s="756"/>
      <c r="BF111" s="756"/>
      <c r="BG111" s="1004"/>
      <c r="BH111" s="1005"/>
      <c r="BI111" s="1004"/>
      <c r="BJ111" s="1000"/>
      <c r="BK111" s="756"/>
      <c r="BL111" s="756"/>
      <c r="BM111" s="756"/>
      <c r="BN111" s="756"/>
      <c r="BO111" s="756"/>
      <c r="BP111" s="756"/>
      <c r="BQ111" s="756"/>
      <c r="BR111" s="756"/>
      <c r="BS111" s="1004"/>
      <c r="BT111" s="1005"/>
      <c r="BU111" s="1004"/>
      <c r="BV111" s="1000"/>
      <c r="BW111" s="756"/>
      <c r="BX111" s="756"/>
      <c r="BY111" s="756"/>
      <c r="BZ111" s="756"/>
      <c r="CA111" s="756"/>
      <c r="CB111" s="756"/>
      <c r="CC111" s="756"/>
      <c r="CD111" s="756"/>
      <c r="CE111" s="1004"/>
      <c r="CF111" s="1005"/>
      <c r="CG111" s="1004"/>
      <c r="CH111" s="1000"/>
      <c r="CI111" s="756"/>
      <c r="CJ111" s="756"/>
      <c r="CK111" s="756"/>
      <c r="CL111" s="756"/>
      <c r="CM111" s="756"/>
      <c r="CN111" s="756"/>
      <c r="CO111" s="756"/>
      <c r="CP111" s="756"/>
      <c r="CQ111" s="1004"/>
      <c r="CR111" s="1005"/>
      <c r="CS111" s="1004"/>
      <c r="CT111" s="1000"/>
      <c r="CU111" s="756"/>
      <c r="CV111" s="756"/>
      <c r="CW111" s="756"/>
      <c r="CX111" s="756"/>
      <c r="CY111" s="756"/>
      <c r="CZ111" s="756"/>
      <c r="DA111" s="756"/>
      <c r="DB111" s="756"/>
      <c r="DC111" s="1004"/>
      <c r="DD111" s="1005"/>
      <c r="DE111" s="1004"/>
      <c r="DF111" s="1000"/>
      <c r="DG111" s="559"/>
      <c r="DH111" s="1204"/>
      <c r="DI111" s="586"/>
      <c r="DJ111" s="586"/>
      <c r="DK111" s="586"/>
      <c r="DL111" s="586"/>
      <c r="DM111" s="586"/>
      <c r="DN111" s="586"/>
      <c r="DO111" s="586"/>
      <c r="DP111" s="586"/>
      <c r="DQ111" s="586"/>
      <c r="DR111" s="586"/>
      <c r="DS111" s="586"/>
      <c r="DT111" s="586"/>
    </row>
    <row r="112" spans="1:124" s="521" customFormat="1" ht="15" customHeight="1">
      <c r="A112" s="1234"/>
      <c r="B112" s="1234"/>
      <c r="C112" s="1234"/>
      <c r="D112" s="1234"/>
      <c r="E112" s="1234"/>
      <c r="F112" s="1234"/>
      <c r="G112" s="1074"/>
      <c r="H112" s="1074"/>
      <c r="I112" s="1259"/>
      <c r="J112" s="1071"/>
      <c r="K112" s="1065"/>
      <c r="L112" s="537"/>
      <c r="M112" s="555" t="s">
        <v>25</v>
      </c>
      <c r="N112" s="556"/>
      <c r="O112" s="556"/>
      <c r="P112" s="556"/>
      <c r="Q112" s="556"/>
      <c r="R112" s="556"/>
      <c r="S112" s="556"/>
      <c r="T112" s="556"/>
      <c r="U112" s="556"/>
      <c r="V112" s="556"/>
      <c r="W112" s="556"/>
      <c r="X112" s="556"/>
      <c r="Y112" s="556"/>
      <c r="Z112" s="556"/>
      <c r="AA112" s="556"/>
      <c r="AB112" s="556"/>
      <c r="AC112" s="556"/>
      <c r="AD112" s="556"/>
      <c r="AE112" s="556"/>
      <c r="AF112" s="556"/>
      <c r="AG112" s="556"/>
      <c r="AH112" s="556"/>
      <c r="AI112" s="556"/>
      <c r="AJ112" s="556"/>
      <c r="AK112" s="556"/>
      <c r="AL112" s="556"/>
      <c r="AM112" s="556"/>
      <c r="AN112" s="556"/>
      <c r="AO112" s="556"/>
      <c r="AP112" s="556"/>
      <c r="AQ112" s="556"/>
      <c r="AR112" s="556"/>
      <c r="AS112" s="556"/>
      <c r="AT112" s="556"/>
      <c r="AU112" s="556"/>
      <c r="AV112" s="556"/>
      <c r="AW112" s="556"/>
      <c r="AX112" s="556"/>
      <c r="AY112" s="556"/>
      <c r="AZ112" s="556"/>
      <c r="BA112" s="556"/>
      <c r="BB112" s="556"/>
      <c r="BC112" s="556"/>
      <c r="BD112" s="556"/>
      <c r="BE112" s="556"/>
      <c r="BF112" s="556"/>
      <c r="BG112" s="556"/>
      <c r="BH112" s="556"/>
      <c r="BI112" s="556"/>
      <c r="BJ112" s="556"/>
      <c r="BK112" s="556"/>
      <c r="BL112" s="556"/>
      <c r="BM112" s="556"/>
      <c r="BN112" s="556"/>
      <c r="BO112" s="556"/>
      <c r="BP112" s="556"/>
      <c r="BQ112" s="556"/>
      <c r="BR112" s="556"/>
      <c r="BS112" s="556"/>
      <c r="BT112" s="556"/>
      <c r="BU112" s="556"/>
      <c r="BV112" s="556"/>
      <c r="BW112" s="556"/>
      <c r="BX112" s="556"/>
      <c r="BY112" s="556"/>
      <c r="BZ112" s="556"/>
      <c r="CA112" s="556"/>
      <c r="CB112" s="556"/>
      <c r="CC112" s="556"/>
      <c r="CD112" s="556"/>
      <c r="CE112" s="556"/>
      <c r="CF112" s="556"/>
      <c r="CG112" s="556"/>
      <c r="CH112" s="556"/>
      <c r="CI112" s="556"/>
      <c r="CJ112" s="556"/>
      <c r="CK112" s="556"/>
      <c r="CL112" s="556"/>
      <c r="CM112" s="556"/>
      <c r="CN112" s="556"/>
      <c r="CO112" s="556"/>
      <c r="CP112" s="556"/>
      <c r="CQ112" s="556"/>
      <c r="CR112" s="556"/>
      <c r="CS112" s="556"/>
      <c r="CT112" s="556"/>
      <c r="CU112" s="556"/>
      <c r="CV112" s="556"/>
      <c r="CW112" s="556"/>
      <c r="CX112" s="556"/>
      <c r="CY112" s="556"/>
      <c r="CZ112" s="556"/>
      <c r="DA112" s="556"/>
      <c r="DB112" s="556"/>
      <c r="DC112" s="556"/>
      <c r="DD112" s="556"/>
      <c r="DE112" s="556"/>
      <c r="DF112" s="556"/>
      <c r="DG112" s="556"/>
      <c r="DH112" s="559"/>
      <c r="DI112" s="586"/>
      <c r="DJ112" s="586"/>
      <c r="DK112" s="586"/>
      <c r="DL112" s="586"/>
      <c r="DM112" s="586"/>
      <c r="DN112" s="586"/>
      <c r="DO112" s="586"/>
      <c r="DP112" s="586"/>
      <c r="DQ112" s="586"/>
      <c r="DR112" s="586"/>
      <c r="DS112" s="586"/>
      <c r="DT112" s="586"/>
    </row>
    <row r="113" spans="1:124" s="521" customFormat="1" ht="15" customHeight="1">
      <c r="A113" s="1234"/>
      <c r="B113" s="1234"/>
      <c r="C113" s="1234"/>
      <c r="D113" s="1234"/>
      <c r="E113" s="1234"/>
      <c r="F113" s="1077"/>
      <c r="G113" s="1074"/>
      <c r="H113" s="1074"/>
      <c r="I113" s="1061"/>
      <c r="J113" s="1059"/>
      <c r="K113" s="1065"/>
      <c r="L113" s="537"/>
      <c r="M113" s="550" t="s">
        <v>11</v>
      </c>
      <c r="N113" s="549"/>
      <c r="O113" s="544"/>
      <c r="P113" s="544"/>
      <c r="Q113" s="544"/>
      <c r="R113" s="544"/>
      <c r="S113" s="544"/>
      <c r="T113" s="544"/>
      <c r="U113" s="544"/>
      <c r="V113" s="544"/>
      <c r="W113" s="572"/>
      <c r="X113" s="563"/>
      <c r="Y113" s="562"/>
      <c r="Z113" s="549"/>
      <c r="AA113" s="756"/>
      <c r="AB113" s="756"/>
      <c r="AC113" s="756"/>
      <c r="AD113" s="756"/>
      <c r="AE113" s="756"/>
      <c r="AF113" s="756"/>
      <c r="AG113" s="756"/>
      <c r="AH113" s="756"/>
      <c r="AI113" s="765"/>
      <c r="AJ113" s="1005"/>
      <c r="AK113" s="1004"/>
      <c r="AL113" s="1039"/>
      <c r="AM113" s="756"/>
      <c r="AN113" s="756"/>
      <c r="AO113" s="756"/>
      <c r="AP113" s="756"/>
      <c r="AQ113" s="756"/>
      <c r="AR113" s="756"/>
      <c r="AS113" s="756"/>
      <c r="AT113" s="756"/>
      <c r="AU113" s="765"/>
      <c r="AV113" s="1005"/>
      <c r="AW113" s="1004"/>
      <c r="AX113" s="1039"/>
      <c r="AY113" s="756"/>
      <c r="AZ113" s="756"/>
      <c r="BA113" s="756"/>
      <c r="BB113" s="756"/>
      <c r="BC113" s="756"/>
      <c r="BD113" s="756"/>
      <c r="BE113" s="756"/>
      <c r="BF113" s="756"/>
      <c r="BG113" s="765"/>
      <c r="BH113" s="1005"/>
      <c r="BI113" s="1004"/>
      <c r="BJ113" s="1039"/>
      <c r="BK113" s="756"/>
      <c r="BL113" s="756"/>
      <c r="BM113" s="756"/>
      <c r="BN113" s="756"/>
      <c r="BO113" s="756"/>
      <c r="BP113" s="756"/>
      <c r="BQ113" s="756"/>
      <c r="BR113" s="756"/>
      <c r="BS113" s="765"/>
      <c r="BT113" s="1005"/>
      <c r="BU113" s="1004"/>
      <c r="BV113" s="1039"/>
      <c r="BW113" s="756"/>
      <c r="BX113" s="756"/>
      <c r="BY113" s="756"/>
      <c r="BZ113" s="756"/>
      <c r="CA113" s="756"/>
      <c r="CB113" s="756"/>
      <c r="CC113" s="756"/>
      <c r="CD113" s="756"/>
      <c r="CE113" s="765"/>
      <c r="CF113" s="1005"/>
      <c r="CG113" s="1004"/>
      <c r="CH113" s="1039"/>
      <c r="CI113" s="756"/>
      <c r="CJ113" s="756"/>
      <c r="CK113" s="756"/>
      <c r="CL113" s="756"/>
      <c r="CM113" s="756"/>
      <c r="CN113" s="756"/>
      <c r="CO113" s="756"/>
      <c r="CP113" s="756"/>
      <c r="CQ113" s="765"/>
      <c r="CR113" s="1005"/>
      <c r="CS113" s="1004"/>
      <c r="CT113" s="1039"/>
      <c r="CU113" s="756"/>
      <c r="CV113" s="756"/>
      <c r="CW113" s="756"/>
      <c r="CX113" s="756"/>
      <c r="CY113" s="756"/>
      <c r="CZ113" s="756"/>
      <c r="DA113" s="756"/>
      <c r="DB113" s="756"/>
      <c r="DC113" s="765"/>
      <c r="DD113" s="1005"/>
      <c r="DE113" s="1004"/>
      <c r="DF113" s="1039"/>
      <c r="DG113" s="563"/>
      <c r="DH113" s="559"/>
      <c r="DI113" s="586"/>
      <c r="DJ113" s="586"/>
      <c r="DK113" s="586"/>
      <c r="DL113" s="586"/>
      <c r="DM113" s="586"/>
      <c r="DN113" s="586"/>
      <c r="DO113" s="586"/>
      <c r="DP113" s="586"/>
      <c r="DQ113" s="586"/>
      <c r="DR113" s="586"/>
      <c r="DS113" s="586"/>
      <c r="DT113" s="586"/>
    </row>
    <row r="114" spans="1:124" s="521" customFormat="1" ht="0.2" customHeight="1">
      <c r="A114" s="1234"/>
      <c r="B114" s="1234"/>
      <c r="C114" s="1234"/>
      <c r="D114" s="1076"/>
      <c r="E114" s="1077"/>
      <c r="F114" s="1077"/>
      <c r="G114" s="1074"/>
      <c r="H114" s="1074"/>
      <c r="I114" s="1072"/>
      <c r="J114" s="1059"/>
      <c r="K114" s="1055"/>
      <c r="L114" s="537"/>
      <c r="M114" s="550"/>
      <c r="N114" s="550"/>
      <c r="O114" s="550"/>
      <c r="P114" s="550"/>
      <c r="Q114" s="550"/>
      <c r="R114" s="550"/>
      <c r="S114" s="550"/>
      <c r="T114" s="550"/>
      <c r="U114" s="550"/>
      <c r="V114" s="550"/>
      <c r="W114" s="550"/>
      <c r="X114" s="550"/>
      <c r="Y114" s="550"/>
      <c r="Z114" s="550"/>
      <c r="AA114" s="1000"/>
      <c r="AB114" s="1000"/>
      <c r="AC114" s="1000"/>
      <c r="AD114" s="1000"/>
      <c r="AE114" s="1000"/>
      <c r="AF114" s="1000"/>
      <c r="AG114" s="1000"/>
      <c r="AH114" s="1000"/>
      <c r="AI114" s="1000"/>
      <c r="AJ114" s="1000"/>
      <c r="AK114" s="1000"/>
      <c r="AL114" s="1000"/>
      <c r="AM114" s="1000"/>
      <c r="AN114" s="1000"/>
      <c r="AO114" s="1000"/>
      <c r="AP114" s="1000"/>
      <c r="AQ114" s="1000"/>
      <c r="AR114" s="1000"/>
      <c r="AS114" s="1000"/>
      <c r="AT114" s="1000"/>
      <c r="AU114" s="1000"/>
      <c r="AV114" s="1000"/>
      <c r="AW114" s="1000"/>
      <c r="AX114" s="1000"/>
      <c r="AY114" s="1000"/>
      <c r="AZ114" s="1000"/>
      <c r="BA114" s="1000"/>
      <c r="BB114" s="1000"/>
      <c r="BC114" s="1000"/>
      <c r="BD114" s="1000"/>
      <c r="BE114" s="1000"/>
      <c r="BF114" s="1000"/>
      <c r="BG114" s="1000"/>
      <c r="BH114" s="1000"/>
      <c r="BI114" s="1000"/>
      <c r="BJ114" s="1000"/>
      <c r="BK114" s="1000"/>
      <c r="BL114" s="1000"/>
      <c r="BM114" s="1000"/>
      <c r="BN114" s="1000"/>
      <c r="BO114" s="1000"/>
      <c r="BP114" s="1000"/>
      <c r="BQ114" s="1000"/>
      <c r="BR114" s="1000"/>
      <c r="BS114" s="1000"/>
      <c r="BT114" s="1000"/>
      <c r="BU114" s="1000"/>
      <c r="BV114" s="1000"/>
      <c r="BW114" s="1000"/>
      <c r="BX114" s="1000"/>
      <c r="BY114" s="1000"/>
      <c r="BZ114" s="1000"/>
      <c r="CA114" s="1000"/>
      <c r="CB114" s="1000"/>
      <c r="CC114" s="1000"/>
      <c r="CD114" s="1000"/>
      <c r="CE114" s="1000"/>
      <c r="CF114" s="1000"/>
      <c r="CG114" s="1000"/>
      <c r="CH114" s="1000"/>
      <c r="CI114" s="1000"/>
      <c r="CJ114" s="1000"/>
      <c r="CK114" s="1000"/>
      <c r="CL114" s="1000"/>
      <c r="CM114" s="1000"/>
      <c r="CN114" s="1000"/>
      <c r="CO114" s="1000"/>
      <c r="CP114" s="1000"/>
      <c r="CQ114" s="1000"/>
      <c r="CR114" s="1000"/>
      <c r="CS114" s="1000"/>
      <c r="CT114" s="1000"/>
      <c r="CU114" s="1000"/>
      <c r="CV114" s="1000"/>
      <c r="CW114" s="1000"/>
      <c r="CX114" s="1000"/>
      <c r="CY114" s="1000"/>
      <c r="CZ114" s="1000"/>
      <c r="DA114" s="1000"/>
      <c r="DB114" s="1000"/>
      <c r="DC114" s="1000"/>
      <c r="DD114" s="1000"/>
      <c r="DE114" s="1000"/>
      <c r="DF114" s="1000"/>
      <c r="DG114" s="550"/>
      <c r="DH114" s="559"/>
      <c r="DI114" s="586"/>
      <c r="DJ114" s="586"/>
      <c r="DK114" s="586"/>
      <c r="DL114" s="586"/>
      <c r="DM114" s="586"/>
      <c r="DN114" s="586"/>
      <c r="DO114" s="586"/>
      <c r="DP114" s="586"/>
      <c r="DQ114" s="586"/>
      <c r="DR114" s="586"/>
      <c r="DS114" s="586"/>
      <c r="DT114" s="586"/>
    </row>
    <row r="115" spans="1:124" s="521" customFormat="1" ht="15" customHeight="1">
      <c r="A115" s="1234"/>
      <c r="B115" s="1234"/>
      <c r="C115" s="1234"/>
      <c r="D115" s="1078"/>
      <c r="E115" s="1078"/>
      <c r="F115" s="1078"/>
      <c r="G115" s="1079"/>
      <c r="H115" s="1078"/>
      <c r="I115" s="1065"/>
      <c r="J115" s="1059"/>
      <c r="K115" s="1065"/>
      <c r="L115" s="537"/>
      <c r="M115" s="549" t="s">
        <v>17</v>
      </c>
      <c r="N115" s="548"/>
      <c r="O115" s="544"/>
      <c r="P115" s="544"/>
      <c r="Q115" s="544"/>
      <c r="R115" s="544"/>
      <c r="S115" s="544"/>
      <c r="T115" s="544"/>
      <c r="U115" s="544"/>
      <c r="V115" s="544"/>
      <c r="W115" s="572"/>
      <c r="X115" s="563"/>
      <c r="Y115" s="562"/>
      <c r="Z115" s="548"/>
      <c r="AA115" s="756"/>
      <c r="AB115" s="756"/>
      <c r="AC115" s="756"/>
      <c r="AD115" s="756"/>
      <c r="AE115" s="756"/>
      <c r="AF115" s="756"/>
      <c r="AG115" s="756"/>
      <c r="AH115" s="756"/>
      <c r="AI115" s="765"/>
      <c r="AJ115" s="1005"/>
      <c r="AK115" s="1004"/>
      <c r="AL115" s="998"/>
      <c r="AM115" s="756"/>
      <c r="AN115" s="756"/>
      <c r="AO115" s="756"/>
      <c r="AP115" s="756"/>
      <c r="AQ115" s="756"/>
      <c r="AR115" s="756"/>
      <c r="AS115" s="756"/>
      <c r="AT115" s="756"/>
      <c r="AU115" s="765"/>
      <c r="AV115" s="1005"/>
      <c r="AW115" s="1004"/>
      <c r="AX115" s="998"/>
      <c r="AY115" s="756"/>
      <c r="AZ115" s="756"/>
      <c r="BA115" s="756"/>
      <c r="BB115" s="756"/>
      <c r="BC115" s="756"/>
      <c r="BD115" s="756"/>
      <c r="BE115" s="756"/>
      <c r="BF115" s="756"/>
      <c r="BG115" s="765"/>
      <c r="BH115" s="1005"/>
      <c r="BI115" s="1004"/>
      <c r="BJ115" s="998"/>
      <c r="BK115" s="756"/>
      <c r="BL115" s="756"/>
      <c r="BM115" s="756"/>
      <c r="BN115" s="756"/>
      <c r="BO115" s="756"/>
      <c r="BP115" s="756"/>
      <c r="BQ115" s="756"/>
      <c r="BR115" s="756"/>
      <c r="BS115" s="765"/>
      <c r="BT115" s="1005"/>
      <c r="BU115" s="1004"/>
      <c r="BV115" s="998"/>
      <c r="BW115" s="756"/>
      <c r="BX115" s="756"/>
      <c r="BY115" s="756"/>
      <c r="BZ115" s="756"/>
      <c r="CA115" s="756"/>
      <c r="CB115" s="756"/>
      <c r="CC115" s="756"/>
      <c r="CD115" s="756"/>
      <c r="CE115" s="765"/>
      <c r="CF115" s="1005"/>
      <c r="CG115" s="1004"/>
      <c r="CH115" s="998"/>
      <c r="CI115" s="756"/>
      <c r="CJ115" s="756"/>
      <c r="CK115" s="756"/>
      <c r="CL115" s="756"/>
      <c r="CM115" s="756"/>
      <c r="CN115" s="756"/>
      <c r="CO115" s="756"/>
      <c r="CP115" s="756"/>
      <c r="CQ115" s="765"/>
      <c r="CR115" s="1005"/>
      <c r="CS115" s="1004"/>
      <c r="CT115" s="998"/>
      <c r="CU115" s="756"/>
      <c r="CV115" s="756"/>
      <c r="CW115" s="756"/>
      <c r="CX115" s="756"/>
      <c r="CY115" s="756"/>
      <c r="CZ115" s="756"/>
      <c r="DA115" s="756"/>
      <c r="DB115" s="756"/>
      <c r="DC115" s="765"/>
      <c r="DD115" s="1005"/>
      <c r="DE115" s="1004"/>
      <c r="DF115" s="998"/>
      <c r="DG115" s="563"/>
      <c r="DH115" s="559"/>
      <c r="DI115" s="586"/>
      <c r="DJ115" s="586"/>
      <c r="DK115" s="586"/>
      <c r="DL115" s="586"/>
      <c r="DM115" s="586"/>
      <c r="DN115" s="586"/>
      <c r="DO115" s="586"/>
      <c r="DP115" s="586"/>
      <c r="DQ115" s="586"/>
      <c r="DR115" s="586"/>
      <c r="DS115" s="586"/>
      <c r="DT115" s="586"/>
    </row>
    <row r="116" spans="1:124" s="521" customFormat="1" ht="15" customHeight="1">
      <c r="A116" s="1234"/>
      <c r="B116" s="1234"/>
      <c r="C116" s="1078"/>
      <c r="D116" s="1078"/>
      <c r="E116" s="1078"/>
      <c r="F116" s="1078"/>
      <c r="G116" s="1079"/>
      <c r="H116" s="1078"/>
      <c r="I116" s="1065"/>
      <c r="J116" s="1059"/>
      <c r="K116" s="1065"/>
      <c r="L116" s="537"/>
      <c r="M116" s="548" t="s">
        <v>18</v>
      </c>
      <c r="N116" s="548"/>
      <c r="O116" s="544"/>
      <c r="P116" s="544"/>
      <c r="Q116" s="544"/>
      <c r="R116" s="544"/>
      <c r="S116" s="544"/>
      <c r="T116" s="544"/>
      <c r="U116" s="544"/>
      <c r="V116" s="544"/>
      <c r="W116" s="572"/>
      <c r="X116" s="563"/>
      <c r="Y116" s="562"/>
      <c r="Z116" s="548"/>
      <c r="AA116" s="756"/>
      <c r="AB116" s="756"/>
      <c r="AC116" s="756"/>
      <c r="AD116" s="756"/>
      <c r="AE116" s="756"/>
      <c r="AF116" s="756"/>
      <c r="AG116" s="756"/>
      <c r="AH116" s="756"/>
      <c r="AI116" s="765"/>
      <c r="AJ116" s="1005"/>
      <c r="AK116" s="1004"/>
      <c r="AL116" s="998"/>
      <c r="AM116" s="756"/>
      <c r="AN116" s="756"/>
      <c r="AO116" s="756"/>
      <c r="AP116" s="756"/>
      <c r="AQ116" s="756"/>
      <c r="AR116" s="756"/>
      <c r="AS116" s="756"/>
      <c r="AT116" s="756"/>
      <c r="AU116" s="765"/>
      <c r="AV116" s="1005"/>
      <c r="AW116" s="1004"/>
      <c r="AX116" s="998"/>
      <c r="AY116" s="756"/>
      <c r="AZ116" s="756"/>
      <c r="BA116" s="756"/>
      <c r="BB116" s="756"/>
      <c r="BC116" s="756"/>
      <c r="BD116" s="756"/>
      <c r="BE116" s="756"/>
      <c r="BF116" s="756"/>
      <c r="BG116" s="765"/>
      <c r="BH116" s="1005"/>
      <c r="BI116" s="1004"/>
      <c r="BJ116" s="998"/>
      <c r="BK116" s="756"/>
      <c r="BL116" s="756"/>
      <c r="BM116" s="756"/>
      <c r="BN116" s="756"/>
      <c r="BO116" s="756"/>
      <c r="BP116" s="756"/>
      <c r="BQ116" s="756"/>
      <c r="BR116" s="756"/>
      <c r="BS116" s="765"/>
      <c r="BT116" s="1005"/>
      <c r="BU116" s="1004"/>
      <c r="BV116" s="998"/>
      <c r="BW116" s="756"/>
      <c r="BX116" s="756"/>
      <c r="BY116" s="756"/>
      <c r="BZ116" s="756"/>
      <c r="CA116" s="756"/>
      <c r="CB116" s="756"/>
      <c r="CC116" s="756"/>
      <c r="CD116" s="756"/>
      <c r="CE116" s="765"/>
      <c r="CF116" s="1005"/>
      <c r="CG116" s="1004"/>
      <c r="CH116" s="998"/>
      <c r="CI116" s="756"/>
      <c r="CJ116" s="756"/>
      <c r="CK116" s="756"/>
      <c r="CL116" s="756"/>
      <c r="CM116" s="756"/>
      <c r="CN116" s="756"/>
      <c r="CO116" s="756"/>
      <c r="CP116" s="756"/>
      <c r="CQ116" s="765"/>
      <c r="CR116" s="1005"/>
      <c r="CS116" s="1004"/>
      <c r="CT116" s="998"/>
      <c r="CU116" s="756"/>
      <c r="CV116" s="756"/>
      <c r="CW116" s="756"/>
      <c r="CX116" s="756"/>
      <c r="CY116" s="756"/>
      <c r="CZ116" s="756"/>
      <c r="DA116" s="756"/>
      <c r="DB116" s="756"/>
      <c r="DC116" s="765"/>
      <c r="DD116" s="1005"/>
      <c r="DE116" s="1004"/>
      <c r="DF116" s="998"/>
      <c r="DG116" s="563"/>
      <c r="DH116" s="559"/>
      <c r="DI116" s="586"/>
      <c r="DJ116" s="586"/>
      <c r="DK116" s="586"/>
      <c r="DL116" s="586"/>
      <c r="DM116" s="586"/>
      <c r="DN116" s="586"/>
      <c r="DO116" s="586"/>
      <c r="DP116" s="586"/>
      <c r="DQ116" s="586"/>
      <c r="DR116" s="586"/>
      <c r="DS116" s="586"/>
      <c r="DT116" s="586"/>
    </row>
    <row r="117" spans="1:124" s="521" customFormat="1" ht="15" customHeight="1">
      <c r="A117" s="1234"/>
      <c r="B117" s="1078"/>
      <c r="C117" s="1078"/>
      <c r="D117" s="1078"/>
      <c r="E117" s="1078"/>
      <c r="F117" s="1078"/>
      <c r="G117" s="1079"/>
      <c r="H117" s="1078"/>
      <c r="I117" s="1065"/>
      <c r="J117" s="1059"/>
      <c r="K117" s="1065"/>
      <c r="L117" s="537"/>
      <c r="M117" s="557" t="s">
        <v>19</v>
      </c>
      <c r="N117" s="548"/>
      <c r="O117" s="544"/>
      <c r="P117" s="544"/>
      <c r="Q117" s="544"/>
      <c r="R117" s="544"/>
      <c r="S117" s="544"/>
      <c r="T117" s="544"/>
      <c r="U117" s="544"/>
      <c r="V117" s="544"/>
      <c r="W117" s="572"/>
      <c r="X117" s="563"/>
      <c r="Y117" s="562"/>
      <c r="Z117" s="548"/>
      <c r="AA117" s="756"/>
      <c r="AB117" s="756"/>
      <c r="AC117" s="756"/>
      <c r="AD117" s="756"/>
      <c r="AE117" s="756"/>
      <c r="AF117" s="756"/>
      <c r="AG117" s="756"/>
      <c r="AH117" s="756"/>
      <c r="AI117" s="765"/>
      <c r="AJ117" s="1005"/>
      <c r="AK117" s="1004"/>
      <c r="AL117" s="998"/>
      <c r="AM117" s="756"/>
      <c r="AN117" s="756"/>
      <c r="AO117" s="756"/>
      <c r="AP117" s="756"/>
      <c r="AQ117" s="756"/>
      <c r="AR117" s="756"/>
      <c r="AS117" s="756"/>
      <c r="AT117" s="756"/>
      <c r="AU117" s="765"/>
      <c r="AV117" s="1005"/>
      <c r="AW117" s="1004"/>
      <c r="AX117" s="998"/>
      <c r="AY117" s="756"/>
      <c r="AZ117" s="756"/>
      <c r="BA117" s="756"/>
      <c r="BB117" s="756"/>
      <c r="BC117" s="756"/>
      <c r="BD117" s="756"/>
      <c r="BE117" s="756"/>
      <c r="BF117" s="756"/>
      <c r="BG117" s="765"/>
      <c r="BH117" s="1005"/>
      <c r="BI117" s="1004"/>
      <c r="BJ117" s="998"/>
      <c r="BK117" s="756"/>
      <c r="BL117" s="756"/>
      <c r="BM117" s="756"/>
      <c r="BN117" s="756"/>
      <c r="BO117" s="756"/>
      <c r="BP117" s="756"/>
      <c r="BQ117" s="756"/>
      <c r="BR117" s="756"/>
      <c r="BS117" s="765"/>
      <c r="BT117" s="1005"/>
      <c r="BU117" s="1004"/>
      <c r="BV117" s="998"/>
      <c r="BW117" s="756"/>
      <c r="BX117" s="756"/>
      <c r="BY117" s="756"/>
      <c r="BZ117" s="756"/>
      <c r="CA117" s="756"/>
      <c r="CB117" s="756"/>
      <c r="CC117" s="756"/>
      <c r="CD117" s="756"/>
      <c r="CE117" s="765"/>
      <c r="CF117" s="1005"/>
      <c r="CG117" s="1004"/>
      <c r="CH117" s="998"/>
      <c r="CI117" s="756"/>
      <c r="CJ117" s="756"/>
      <c r="CK117" s="756"/>
      <c r="CL117" s="756"/>
      <c r="CM117" s="756"/>
      <c r="CN117" s="756"/>
      <c r="CO117" s="756"/>
      <c r="CP117" s="756"/>
      <c r="CQ117" s="765"/>
      <c r="CR117" s="1005"/>
      <c r="CS117" s="1004"/>
      <c r="CT117" s="998"/>
      <c r="CU117" s="756"/>
      <c r="CV117" s="756"/>
      <c r="CW117" s="756"/>
      <c r="CX117" s="756"/>
      <c r="CY117" s="756"/>
      <c r="CZ117" s="756"/>
      <c r="DA117" s="756"/>
      <c r="DB117" s="756"/>
      <c r="DC117" s="765"/>
      <c r="DD117" s="1005"/>
      <c r="DE117" s="1004"/>
      <c r="DF117" s="998"/>
      <c r="DG117" s="563"/>
      <c r="DH117" s="559"/>
      <c r="DI117" s="586"/>
      <c r="DJ117" s="586"/>
      <c r="DK117" s="586"/>
      <c r="DL117" s="586"/>
      <c r="DM117" s="586"/>
      <c r="DN117" s="586"/>
      <c r="DO117" s="586"/>
      <c r="DP117" s="586"/>
      <c r="DQ117" s="586"/>
      <c r="DR117" s="586"/>
      <c r="DS117" s="586"/>
      <c r="DT117" s="586"/>
    </row>
    <row r="118" spans="1:124" s="521" customFormat="1" ht="15" customHeight="1">
      <c r="A118" s="1072"/>
      <c r="B118" s="1072"/>
      <c r="C118" s="1072"/>
      <c r="D118" s="1072"/>
      <c r="E118" s="1072"/>
      <c r="F118" s="1072"/>
      <c r="G118" s="1080"/>
      <c r="H118" s="1072"/>
      <c r="I118" s="1058"/>
      <c r="J118" s="1059"/>
      <c r="K118" s="1055"/>
      <c r="L118" s="537"/>
      <c r="M118" s="564" t="s">
        <v>308</v>
      </c>
      <c r="N118" s="548"/>
      <c r="O118" s="544"/>
      <c r="P118" s="544"/>
      <c r="Q118" s="544"/>
      <c r="R118" s="544"/>
      <c r="S118" s="544"/>
      <c r="T118" s="544"/>
      <c r="U118" s="544"/>
      <c r="V118" s="544"/>
      <c r="W118" s="572"/>
      <c r="X118" s="563"/>
      <c r="Y118" s="562"/>
      <c r="Z118" s="548"/>
      <c r="AA118" s="756"/>
      <c r="AB118" s="756"/>
      <c r="AC118" s="756"/>
      <c r="AD118" s="756"/>
      <c r="AE118" s="756"/>
      <c r="AF118" s="756"/>
      <c r="AG118" s="756"/>
      <c r="AH118" s="756"/>
      <c r="AI118" s="765"/>
      <c r="AJ118" s="1005"/>
      <c r="AK118" s="1004"/>
      <c r="AL118" s="998"/>
      <c r="AM118" s="756"/>
      <c r="AN118" s="756"/>
      <c r="AO118" s="756"/>
      <c r="AP118" s="756"/>
      <c r="AQ118" s="756"/>
      <c r="AR118" s="756"/>
      <c r="AS118" s="756"/>
      <c r="AT118" s="756"/>
      <c r="AU118" s="765"/>
      <c r="AV118" s="1005"/>
      <c r="AW118" s="1004"/>
      <c r="AX118" s="998"/>
      <c r="AY118" s="756"/>
      <c r="AZ118" s="756"/>
      <c r="BA118" s="756"/>
      <c r="BB118" s="756"/>
      <c r="BC118" s="756"/>
      <c r="BD118" s="756"/>
      <c r="BE118" s="756"/>
      <c r="BF118" s="756"/>
      <c r="BG118" s="765"/>
      <c r="BH118" s="1005"/>
      <c r="BI118" s="1004"/>
      <c r="BJ118" s="998"/>
      <c r="BK118" s="756"/>
      <c r="BL118" s="756"/>
      <c r="BM118" s="756"/>
      <c r="BN118" s="756"/>
      <c r="BO118" s="756"/>
      <c r="BP118" s="756"/>
      <c r="BQ118" s="756"/>
      <c r="BR118" s="756"/>
      <c r="BS118" s="765"/>
      <c r="BT118" s="1005"/>
      <c r="BU118" s="1004"/>
      <c r="BV118" s="998"/>
      <c r="BW118" s="756"/>
      <c r="BX118" s="756"/>
      <c r="BY118" s="756"/>
      <c r="BZ118" s="756"/>
      <c r="CA118" s="756"/>
      <c r="CB118" s="756"/>
      <c r="CC118" s="756"/>
      <c r="CD118" s="756"/>
      <c r="CE118" s="765"/>
      <c r="CF118" s="1005"/>
      <c r="CG118" s="1004"/>
      <c r="CH118" s="998"/>
      <c r="CI118" s="756"/>
      <c r="CJ118" s="756"/>
      <c r="CK118" s="756"/>
      <c r="CL118" s="756"/>
      <c r="CM118" s="756"/>
      <c r="CN118" s="756"/>
      <c r="CO118" s="756"/>
      <c r="CP118" s="756"/>
      <c r="CQ118" s="765"/>
      <c r="CR118" s="1005"/>
      <c r="CS118" s="1004"/>
      <c r="CT118" s="998"/>
      <c r="CU118" s="756"/>
      <c r="CV118" s="756"/>
      <c r="CW118" s="756"/>
      <c r="CX118" s="756"/>
      <c r="CY118" s="756"/>
      <c r="CZ118" s="756"/>
      <c r="DA118" s="756"/>
      <c r="DB118" s="756"/>
      <c r="DC118" s="765"/>
      <c r="DD118" s="1005"/>
      <c r="DE118" s="1004"/>
      <c r="DF118" s="998"/>
      <c r="DG118" s="563"/>
      <c r="DH118" s="559"/>
      <c r="DI118" s="586"/>
      <c r="DJ118" s="586"/>
      <c r="DK118" s="586"/>
      <c r="DL118" s="586"/>
      <c r="DM118" s="586"/>
      <c r="DN118" s="586"/>
      <c r="DO118" s="586"/>
      <c r="DP118" s="586"/>
      <c r="DQ118" s="586"/>
      <c r="DR118" s="586"/>
      <c r="DS118" s="586"/>
      <c r="DT118" s="586"/>
    </row>
    <row r="119" spans="1:124" s="684" customFormat="1" ht="102.75" customHeight="1">
      <c r="A119" s="927"/>
      <c r="B119" s="927"/>
      <c r="C119" s="927"/>
      <c r="D119" s="927"/>
      <c r="E119" s="927"/>
      <c r="F119" s="927"/>
      <c r="G119" s="931"/>
      <c r="H119" s="932">
        <v>1</v>
      </c>
      <c r="I119" s="930"/>
      <c r="J119" s="928"/>
      <c r="K119" s="929"/>
      <c r="L119" s="723" t="str">
        <f>mergeValue(A119) &amp;"."&amp; mergeValue(B119)&amp;"."&amp; mergeValue(C119)&amp;"."&amp; mergeValue(D119)&amp;"."&amp; mergeValue(F119)&amp;"."&amp; mergeValue(G119)&amp;"."&amp; mergeValue(H119)</f>
        <v>......1</v>
      </c>
      <c r="M119" s="1066"/>
      <c r="N119" s="712"/>
      <c r="O119" s="682"/>
      <c r="P119" s="682"/>
      <c r="Q119" s="701"/>
      <c r="R119" s="711"/>
      <c r="S119" s="1090"/>
      <c r="T119" s="711"/>
      <c r="U119" s="1090"/>
      <c r="V119" s="717" t="str">
        <f>W119 &amp; "-" &amp; Y119</f>
        <v>-</v>
      </c>
      <c r="W119" s="682"/>
      <c r="X119" s="649" t="s">
        <v>84</v>
      </c>
      <c r="Y119" s="1086"/>
      <c r="Z119" s="471" t="s">
        <v>84</v>
      </c>
      <c r="AA119" s="682"/>
      <c r="AB119" s="682"/>
      <c r="AC119" s="762"/>
      <c r="AD119" s="711"/>
      <c r="AE119" s="1090"/>
      <c r="AF119" s="711"/>
      <c r="AG119" s="1090"/>
      <c r="AH119" s="768" t="str">
        <f>AI119 &amp; "-" &amp; AK119</f>
        <v>-</v>
      </c>
      <c r="AI119" s="682"/>
      <c r="AJ119" s="1102" t="s">
        <v>84</v>
      </c>
      <c r="AK119" s="1103"/>
      <c r="AL119" s="1102" t="s">
        <v>84</v>
      </c>
      <c r="AM119" s="682"/>
      <c r="AN119" s="682"/>
      <c r="AO119" s="762"/>
      <c r="AP119" s="711"/>
      <c r="AQ119" s="1090"/>
      <c r="AR119" s="711"/>
      <c r="AS119" s="1090"/>
      <c r="AT119" s="768" t="str">
        <f>AU119 &amp; "-" &amp; AW119</f>
        <v>-</v>
      </c>
      <c r="AU119" s="682"/>
      <c r="AV119" s="1102" t="s">
        <v>84</v>
      </c>
      <c r="AW119" s="1103"/>
      <c r="AX119" s="1102" t="s">
        <v>84</v>
      </c>
      <c r="AY119" s="682"/>
      <c r="AZ119" s="682"/>
      <c r="BA119" s="762"/>
      <c r="BB119" s="711"/>
      <c r="BC119" s="1090"/>
      <c r="BD119" s="711"/>
      <c r="BE119" s="1090"/>
      <c r="BF119" s="768" t="str">
        <f>BG119 &amp; "-" &amp; BI119</f>
        <v>-</v>
      </c>
      <c r="BG119" s="682"/>
      <c r="BH119" s="1102" t="s">
        <v>84</v>
      </c>
      <c r="BI119" s="1103"/>
      <c r="BJ119" s="1102" t="s">
        <v>84</v>
      </c>
      <c r="BK119" s="682"/>
      <c r="BL119" s="682"/>
      <c r="BM119" s="762"/>
      <c r="BN119" s="711"/>
      <c r="BO119" s="1090"/>
      <c r="BP119" s="711"/>
      <c r="BQ119" s="1090"/>
      <c r="BR119" s="768" t="str">
        <f>BS119 &amp; "-" &amp; BU119</f>
        <v>-</v>
      </c>
      <c r="BS119" s="682"/>
      <c r="BT119" s="1102" t="s">
        <v>84</v>
      </c>
      <c r="BU119" s="1103"/>
      <c r="BV119" s="1102" t="s">
        <v>84</v>
      </c>
      <c r="BW119" s="682"/>
      <c r="BX119" s="682"/>
      <c r="BY119" s="762"/>
      <c r="BZ119" s="711"/>
      <c r="CA119" s="1090"/>
      <c r="CB119" s="711"/>
      <c r="CC119" s="1090"/>
      <c r="CD119" s="768" t="str">
        <f>CE119 &amp; "-" &amp; CG119</f>
        <v>-</v>
      </c>
      <c r="CE119" s="682"/>
      <c r="CF119" s="1102" t="s">
        <v>84</v>
      </c>
      <c r="CG119" s="1103"/>
      <c r="CH119" s="1102" t="s">
        <v>84</v>
      </c>
      <c r="CI119" s="682"/>
      <c r="CJ119" s="682"/>
      <c r="CK119" s="762"/>
      <c r="CL119" s="711"/>
      <c r="CM119" s="1090"/>
      <c r="CN119" s="711"/>
      <c r="CO119" s="1090"/>
      <c r="CP119" s="768" t="str">
        <f>CQ119 &amp; "-" &amp; CS119</f>
        <v>-</v>
      </c>
      <c r="CQ119" s="682"/>
      <c r="CR119" s="1102" t="s">
        <v>84</v>
      </c>
      <c r="CS119" s="1103"/>
      <c r="CT119" s="1102" t="s">
        <v>84</v>
      </c>
      <c r="CU119" s="682"/>
      <c r="CV119" s="682"/>
      <c r="CW119" s="762"/>
      <c r="CX119" s="711"/>
      <c r="CY119" s="1090"/>
      <c r="CZ119" s="711"/>
      <c r="DA119" s="1090"/>
      <c r="DB119" s="768" t="str">
        <f>DC119 &amp; "-" &amp; DE119</f>
        <v>-</v>
      </c>
      <c r="DC119" s="682"/>
      <c r="DD119" s="1102" t="s">
        <v>84</v>
      </c>
      <c r="DE119" s="1103"/>
      <c r="DF119" s="1102" t="s">
        <v>84</v>
      </c>
      <c r="DG119" s="669"/>
      <c r="DH119" s="689"/>
      <c r="DI119" s="718" t="str">
        <f>strCheckDate(O119:DG119)</f>
        <v/>
      </c>
      <c r="DJ119" s="718"/>
      <c r="DK119" s="718"/>
      <c r="DL119" s="721"/>
      <c r="DM119" s="718"/>
      <c r="DN119" s="718"/>
      <c r="DO119" s="718"/>
      <c r="DP119" s="718"/>
      <c r="DQ119" s="718"/>
      <c r="DR119" s="718"/>
      <c r="DS119" s="718"/>
      <c r="DT119" s="718"/>
    </row>
    <row r="122" spans="1:124" s="35" customFormat="1" ht="17.100000000000001" customHeight="1">
      <c r="G122" s="35" t="s">
        <v>13</v>
      </c>
      <c r="I122" s="35" t="s">
        <v>68</v>
      </c>
      <c r="U122" s="158"/>
    </row>
    <row r="123" spans="1:124" ht="17.100000000000001" customHeight="1">
      <c r="T123" s="122"/>
      <c r="U123" s="43"/>
    </row>
    <row r="124" spans="1:124" s="522" customFormat="1" ht="22.5">
      <c r="A124" s="1234">
        <v>1</v>
      </c>
      <c r="B124" s="939"/>
      <c r="C124" s="939"/>
      <c r="D124" s="939"/>
      <c r="E124" s="940"/>
      <c r="F124" s="941"/>
      <c r="G124" s="941"/>
      <c r="H124" s="941"/>
      <c r="I124" s="942"/>
      <c r="J124" s="937"/>
      <c r="K124" s="944"/>
      <c r="L124" s="592">
        <f>mergeValue(A124)</f>
        <v>1</v>
      </c>
      <c r="M124" s="640" t="s">
        <v>20</v>
      </c>
      <c r="N124" s="579"/>
      <c r="O124" s="1246"/>
      <c r="P124" s="1246"/>
      <c r="Q124" s="1246"/>
      <c r="R124" s="1246"/>
      <c r="S124" s="1246"/>
      <c r="T124" s="1246"/>
      <c r="U124" s="1246"/>
      <c r="V124" s="1246"/>
      <c r="W124" s="629" t="s">
        <v>657</v>
      </c>
      <c r="X124" s="584"/>
      <c r="Y124" s="584"/>
      <c r="Z124" s="584"/>
      <c r="AA124" s="584"/>
      <c r="AB124" s="584"/>
      <c r="AC124" s="584"/>
      <c r="AD124" s="584"/>
      <c r="AE124" s="584"/>
      <c r="AF124" s="584"/>
      <c r="AG124" s="584"/>
      <c r="AH124" s="584"/>
    </row>
    <row r="125" spans="1:124" s="522" customFormat="1" ht="22.5">
      <c r="A125" s="1234"/>
      <c r="B125" s="1234">
        <v>1</v>
      </c>
      <c r="C125" s="939"/>
      <c r="D125" s="939"/>
      <c r="E125" s="941"/>
      <c r="F125" s="941"/>
      <c r="G125" s="941"/>
      <c r="H125" s="941"/>
      <c r="I125" s="936"/>
      <c r="J125" s="935"/>
      <c r="K125" s="938"/>
      <c r="L125" s="592" t="str">
        <f>mergeValue(A125) &amp;"."&amp; mergeValue(B125)</f>
        <v>1.1</v>
      </c>
      <c r="M125" s="545" t="s">
        <v>16</v>
      </c>
      <c r="N125" s="579"/>
      <c r="O125" s="1246"/>
      <c r="P125" s="1246"/>
      <c r="Q125" s="1246"/>
      <c r="R125" s="1246"/>
      <c r="S125" s="1246"/>
      <c r="T125" s="1246"/>
      <c r="U125" s="1246"/>
      <c r="V125" s="1246"/>
      <c r="W125" s="629" t="s">
        <v>476</v>
      </c>
      <c r="X125" s="584"/>
      <c r="Y125" s="584"/>
      <c r="Z125" s="584"/>
      <c r="AA125" s="584"/>
      <c r="AB125" s="584"/>
      <c r="AC125" s="584"/>
      <c r="AD125" s="584"/>
      <c r="AE125" s="584"/>
      <c r="AF125" s="584"/>
      <c r="AG125" s="584"/>
      <c r="AH125" s="584"/>
    </row>
    <row r="126" spans="1:124" s="522" customFormat="1" ht="22.5">
      <c r="A126" s="1234"/>
      <c r="B126" s="1234"/>
      <c r="C126" s="1234">
        <v>1</v>
      </c>
      <c r="D126" s="939"/>
      <c r="E126" s="941"/>
      <c r="F126" s="941"/>
      <c r="G126" s="941"/>
      <c r="H126" s="941"/>
      <c r="I126" s="943"/>
      <c r="J126" s="935"/>
      <c r="K126" s="938"/>
      <c r="L126" s="592" t="str">
        <f>mergeValue(A126) &amp;"."&amp; mergeValue(B126)&amp;"."&amp; mergeValue(C126)</f>
        <v>1.1.1</v>
      </c>
      <c r="M126" s="546" t="s">
        <v>7</v>
      </c>
      <c r="N126" s="579"/>
      <c r="O126" s="1246"/>
      <c r="P126" s="1246"/>
      <c r="Q126" s="1246"/>
      <c r="R126" s="1246"/>
      <c r="S126" s="1246"/>
      <c r="T126" s="1246"/>
      <c r="U126" s="1246"/>
      <c r="V126" s="1246"/>
      <c r="W126" s="629" t="s">
        <v>632</v>
      </c>
      <c r="X126" s="584"/>
      <c r="Y126" s="584"/>
      <c r="Z126" s="584"/>
      <c r="AA126" s="584"/>
      <c r="AB126" s="584"/>
      <c r="AC126" s="584"/>
      <c r="AD126" s="584"/>
      <c r="AE126" s="584"/>
      <c r="AF126" s="584"/>
      <c r="AG126" s="584"/>
      <c r="AH126" s="584"/>
    </row>
    <row r="127" spans="1:124" s="522" customFormat="1" ht="22.5">
      <c r="A127" s="1234"/>
      <c r="B127" s="1234"/>
      <c r="C127" s="1234"/>
      <c r="D127" s="1234">
        <v>1</v>
      </c>
      <c r="E127" s="941"/>
      <c r="F127" s="941"/>
      <c r="G127" s="941"/>
      <c r="H127" s="941"/>
      <c r="I127" s="943"/>
      <c r="J127" s="935"/>
      <c r="K127" s="938"/>
      <c r="L127" s="592" t="str">
        <f>mergeValue(A127) &amp;"."&amp; mergeValue(B127)&amp;"."&amp; mergeValue(C127)&amp;"."&amp; mergeValue(D127)</f>
        <v>1.1.1.1</v>
      </c>
      <c r="M127" s="547" t="s">
        <v>22</v>
      </c>
      <c r="N127" s="579"/>
      <c r="O127" s="1246"/>
      <c r="P127" s="1246"/>
      <c r="Q127" s="1246"/>
      <c r="R127" s="1246"/>
      <c r="S127" s="1246"/>
      <c r="T127" s="1246"/>
      <c r="U127" s="1246"/>
      <c r="V127" s="1246"/>
      <c r="W127" s="629" t="s">
        <v>633</v>
      </c>
      <c r="X127" s="584"/>
      <c r="Y127" s="584"/>
      <c r="Z127" s="584"/>
      <c r="AA127" s="584"/>
      <c r="AB127" s="584"/>
      <c r="AC127" s="584"/>
      <c r="AD127" s="584"/>
      <c r="AE127" s="584"/>
      <c r="AF127" s="584"/>
      <c r="AG127" s="584"/>
      <c r="AH127" s="584"/>
    </row>
    <row r="128" spans="1:124" s="522" customFormat="1" ht="11.25" hidden="1" customHeight="1">
      <c r="A128" s="1234"/>
      <c r="B128" s="1234"/>
      <c r="C128" s="1234"/>
      <c r="D128" s="1234"/>
      <c r="E128" s="1234">
        <v>1</v>
      </c>
      <c r="F128" s="941"/>
      <c r="G128" s="941"/>
      <c r="H128" s="939">
        <v>1</v>
      </c>
      <c r="I128" s="1234">
        <v>1</v>
      </c>
      <c r="J128" s="941"/>
      <c r="K128" s="946"/>
      <c r="L128" s="592"/>
      <c r="M128" s="553"/>
      <c r="N128" s="580"/>
      <c r="O128" s="630"/>
      <c r="P128" s="630"/>
      <c r="Q128" s="630"/>
      <c r="R128" s="630"/>
      <c r="S128" s="630"/>
      <c r="T128" s="630"/>
      <c r="U128" s="630"/>
      <c r="V128" s="507"/>
      <c r="W128" s="558"/>
      <c r="X128" s="584"/>
      <c r="Y128" s="584"/>
      <c r="Z128" s="584"/>
      <c r="AA128" s="584"/>
      <c r="AB128" s="584"/>
      <c r="AC128" s="584"/>
      <c r="AD128" s="584"/>
      <c r="AE128" s="584"/>
      <c r="AF128" s="584"/>
      <c r="AG128" s="584"/>
      <c r="AH128" s="584"/>
    </row>
    <row r="129" spans="1:34" s="522" customFormat="1" ht="90">
      <c r="A129" s="1234"/>
      <c r="B129" s="1234"/>
      <c r="C129" s="1234"/>
      <c r="D129" s="1234"/>
      <c r="E129" s="1234"/>
      <c r="F129" s="1234">
        <v>1</v>
      </c>
      <c r="G129" s="939"/>
      <c r="H129" s="939"/>
      <c r="I129" s="1234"/>
      <c r="J129" s="1234">
        <v>1</v>
      </c>
      <c r="K129" s="947"/>
      <c r="L129" s="592" t="str">
        <f>mergeValue(A129) &amp;"."&amp; mergeValue(B129)&amp;"."&amp; mergeValue(C129)&amp;"."&amp; mergeValue(D129)&amp;"."&amp;  mergeValue(F129)</f>
        <v>1.1.1.1.1</v>
      </c>
      <c r="M129" s="554" t="s">
        <v>10</v>
      </c>
      <c r="N129" s="580"/>
      <c r="O129" s="1236"/>
      <c r="P129" s="1236"/>
      <c r="Q129" s="1236"/>
      <c r="R129" s="1236"/>
      <c r="S129" s="1236"/>
      <c r="T129" s="1236"/>
      <c r="U129" s="1236"/>
      <c r="V129" s="1236"/>
      <c r="W129" s="629" t="s">
        <v>634</v>
      </c>
      <c r="X129" s="584"/>
      <c r="Y129" s="588" t="str">
        <f>strCheckUnique(Z129:Z132)</f>
        <v/>
      </c>
      <c r="Z129" s="584"/>
      <c r="AA129" s="588"/>
      <c r="AB129" s="584"/>
      <c r="AC129" s="584"/>
      <c r="AD129" s="584"/>
      <c r="AE129" s="584"/>
      <c r="AF129" s="584"/>
      <c r="AG129" s="584"/>
      <c r="AH129" s="584"/>
    </row>
    <row r="130" spans="1:34" s="522" customFormat="1" ht="191.25" customHeight="1">
      <c r="A130" s="1234"/>
      <c r="B130" s="1234"/>
      <c r="C130" s="1234"/>
      <c r="D130" s="1234"/>
      <c r="E130" s="1234"/>
      <c r="F130" s="1234"/>
      <c r="G130" s="939">
        <v>1</v>
      </c>
      <c r="H130" s="939"/>
      <c r="I130" s="1234"/>
      <c r="J130" s="1234"/>
      <c r="K130" s="947">
        <v>1</v>
      </c>
      <c r="L130" s="592" t="str">
        <f>mergeValue(A130) &amp;"."&amp; mergeValue(B130)&amp;"."&amp; mergeValue(C130)&amp;"."&amp; mergeValue(D130)&amp;"."&amp; mergeValue(F130)&amp;"."&amp; mergeValue(G130)</f>
        <v>1.1.1.1.1.1</v>
      </c>
      <c r="M130" s="1064"/>
      <c r="N130" s="585"/>
      <c r="O130" s="561"/>
      <c r="P130" s="561"/>
      <c r="Q130" s="1089"/>
      <c r="R130" s="1244"/>
      <c r="S130" s="1230" t="s">
        <v>83</v>
      </c>
      <c r="T130" s="1244"/>
      <c r="U130" s="1230" t="s">
        <v>84</v>
      </c>
      <c r="V130" s="577"/>
      <c r="W130" s="1204" t="s">
        <v>658</v>
      </c>
      <c r="X130" s="584" t="str">
        <f>strCheckDate(O131:V131)</f>
        <v/>
      </c>
      <c r="Y130" s="588"/>
      <c r="Z130" s="588" t="str">
        <f>IF(M130="","",M130 )</f>
        <v/>
      </c>
      <c r="AA130" s="588"/>
      <c r="AB130" s="588"/>
      <c r="AC130" s="588"/>
      <c r="AD130" s="584"/>
      <c r="AE130" s="584"/>
      <c r="AF130" s="584"/>
      <c r="AG130" s="584"/>
      <c r="AH130" s="584"/>
    </row>
    <row r="131" spans="1:34" s="522" customFormat="1" ht="0.2" customHeight="1">
      <c r="A131" s="1234"/>
      <c r="B131" s="1234"/>
      <c r="C131" s="1234"/>
      <c r="D131" s="1234"/>
      <c r="E131" s="1234"/>
      <c r="F131" s="1234"/>
      <c r="G131" s="939"/>
      <c r="H131" s="939"/>
      <c r="I131" s="1234"/>
      <c r="J131" s="1234"/>
      <c r="K131" s="947"/>
      <c r="L131" s="599"/>
      <c r="M131" s="645"/>
      <c r="N131" s="585"/>
      <c r="O131" s="561"/>
      <c r="P131" s="561"/>
      <c r="Q131" s="583" t="str">
        <f>R130 &amp; "-" &amp; T130</f>
        <v>-</v>
      </c>
      <c r="R131" s="1229"/>
      <c r="S131" s="1230"/>
      <c r="T131" s="1229"/>
      <c r="U131" s="1230"/>
      <c r="V131" s="577"/>
      <c r="W131" s="1204"/>
      <c r="X131" s="584"/>
      <c r="Y131" s="584"/>
      <c r="Z131" s="584"/>
      <c r="AA131" s="584"/>
      <c r="AB131" s="584"/>
      <c r="AC131" s="584"/>
      <c r="AD131" s="584"/>
      <c r="AE131" s="584"/>
      <c r="AF131" s="584"/>
      <c r="AG131" s="584"/>
      <c r="AH131" s="584"/>
    </row>
    <row r="132" spans="1:34" s="521" customFormat="1" ht="15" customHeight="1">
      <c r="A132" s="1234"/>
      <c r="B132" s="1234"/>
      <c r="C132" s="1234"/>
      <c r="D132" s="1234"/>
      <c r="E132" s="1234"/>
      <c r="F132" s="1234"/>
      <c r="G132" s="941"/>
      <c r="H132" s="939"/>
      <c r="I132" s="1234"/>
      <c r="J132" s="1234"/>
      <c r="K132" s="946"/>
      <c r="L132" s="537"/>
      <c r="M132" s="555" t="s">
        <v>25</v>
      </c>
      <c r="N132" s="550"/>
      <c r="O132" s="544"/>
      <c r="P132" s="544"/>
      <c r="Q132" s="544"/>
      <c r="R132" s="572"/>
      <c r="S132" s="563"/>
      <c r="T132" s="562"/>
      <c r="U132" s="550"/>
      <c r="V132" s="559"/>
      <c r="W132" s="1204"/>
      <c r="X132" s="586"/>
      <c r="Y132" s="586"/>
      <c r="Z132" s="586"/>
      <c r="AA132" s="586"/>
      <c r="AB132" s="586"/>
      <c r="AC132" s="586"/>
      <c r="AD132" s="586"/>
      <c r="AE132" s="586"/>
      <c r="AF132" s="586"/>
      <c r="AG132" s="586"/>
      <c r="AH132" s="586"/>
    </row>
    <row r="133" spans="1:34" s="521" customFormat="1" ht="15" customHeight="1">
      <c r="A133" s="1234"/>
      <c r="B133" s="1234"/>
      <c r="C133" s="1234"/>
      <c r="D133" s="1234"/>
      <c r="E133" s="1234"/>
      <c r="F133" s="941"/>
      <c r="G133" s="941"/>
      <c r="H133" s="939"/>
      <c r="I133" s="1234"/>
      <c r="J133" s="941"/>
      <c r="K133" s="946"/>
      <c r="L133" s="537"/>
      <c r="M133" s="550" t="s">
        <v>11</v>
      </c>
      <c r="N133" s="549"/>
      <c r="O133" s="544"/>
      <c r="P133" s="544"/>
      <c r="Q133" s="544"/>
      <c r="R133" s="572"/>
      <c r="S133" s="563"/>
      <c r="T133" s="562"/>
      <c r="U133" s="549"/>
      <c r="V133" s="563"/>
      <c r="W133" s="559"/>
      <c r="X133" s="586"/>
      <c r="Y133" s="586"/>
      <c r="Z133" s="586"/>
      <c r="AA133" s="586"/>
      <c r="AB133" s="586"/>
      <c r="AC133" s="586"/>
      <c r="AD133" s="586"/>
      <c r="AE133" s="586"/>
      <c r="AF133" s="586"/>
      <c r="AG133" s="586"/>
      <c r="AH133" s="586"/>
    </row>
    <row r="134" spans="1:34" s="521" customFormat="1" ht="0.2" customHeight="1">
      <c r="A134" s="1234"/>
      <c r="B134" s="1234"/>
      <c r="C134" s="1234"/>
      <c r="D134" s="1234"/>
      <c r="E134" s="945"/>
      <c r="F134" s="941"/>
      <c r="G134" s="941"/>
      <c r="H134" s="941"/>
      <c r="I134" s="937"/>
      <c r="J134" s="934"/>
      <c r="K134" s="944"/>
      <c r="L134" s="537"/>
      <c r="M134" s="550"/>
      <c r="N134" s="548"/>
      <c r="O134" s="544"/>
      <c r="P134" s="544"/>
      <c r="Q134" s="544"/>
      <c r="R134" s="572"/>
      <c r="S134" s="563"/>
      <c r="T134" s="562"/>
      <c r="U134" s="548"/>
      <c r="V134" s="563"/>
      <c r="W134" s="559"/>
      <c r="X134" s="586"/>
      <c r="Y134" s="586"/>
      <c r="Z134" s="586"/>
      <c r="AA134" s="586"/>
      <c r="AB134" s="586"/>
      <c r="AC134" s="586"/>
      <c r="AD134" s="586"/>
      <c r="AE134" s="586"/>
      <c r="AF134" s="586"/>
      <c r="AG134" s="586"/>
      <c r="AH134" s="586"/>
    </row>
    <row r="135" spans="1:34" s="521" customFormat="1" ht="15" customHeight="1">
      <c r="A135" s="1234"/>
      <c r="B135" s="1234"/>
      <c r="C135" s="1234"/>
      <c r="D135" s="945"/>
      <c r="E135" s="945"/>
      <c r="F135" s="941"/>
      <c r="G135" s="941"/>
      <c r="H135" s="941"/>
      <c r="I135" s="937"/>
      <c r="J135" s="934"/>
      <c r="K135" s="944"/>
      <c r="L135" s="537"/>
      <c r="M135" s="549" t="s">
        <v>17</v>
      </c>
      <c r="N135" s="548"/>
      <c r="O135" s="544"/>
      <c r="P135" s="544"/>
      <c r="Q135" s="544"/>
      <c r="R135" s="572"/>
      <c r="S135" s="563"/>
      <c r="T135" s="562"/>
      <c r="U135" s="548"/>
      <c r="V135" s="563"/>
      <c r="W135" s="559"/>
      <c r="X135" s="586"/>
      <c r="Y135" s="586"/>
      <c r="Z135" s="586"/>
      <c r="AA135" s="586"/>
      <c r="AB135" s="586"/>
      <c r="AC135" s="586"/>
      <c r="AD135" s="586"/>
      <c r="AE135" s="586"/>
      <c r="AF135" s="586"/>
      <c r="AG135" s="586"/>
      <c r="AH135" s="586"/>
    </row>
    <row r="136" spans="1:34" s="521" customFormat="1" ht="15" customHeight="1">
      <c r="A136" s="1234"/>
      <c r="B136" s="1234"/>
      <c r="C136" s="945"/>
      <c r="D136" s="945"/>
      <c r="E136" s="945"/>
      <c r="F136" s="945"/>
      <c r="G136" s="950"/>
      <c r="H136" s="937"/>
      <c r="I136" s="948"/>
      <c r="J136" s="934"/>
      <c r="K136" s="949"/>
      <c r="L136" s="537"/>
      <c r="M136" s="548" t="s">
        <v>18</v>
      </c>
      <c r="N136" s="548"/>
      <c r="O136" s="544"/>
      <c r="P136" s="544"/>
      <c r="Q136" s="544"/>
      <c r="R136" s="572"/>
      <c r="S136" s="563"/>
      <c r="T136" s="562"/>
      <c r="U136" s="548"/>
      <c r="V136" s="563"/>
      <c r="W136" s="559"/>
      <c r="X136" s="586"/>
      <c r="Y136" s="586"/>
      <c r="Z136" s="586"/>
      <c r="AA136" s="586"/>
      <c r="AB136" s="586"/>
      <c r="AC136" s="586"/>
      <c r="AD136" s="586"/>
      <c r="AE136" s="586"/>
      <c r="AF136" s="586"/>
      <c r="AG136" s="586"/>
      <c r="AH136" s="586"/>
    </row>
    <row r="137" spans="1:34" s="521" customFormat="1" ht="15" customHeight="1">
      <c r="A137" s="1234"/>
      <c r="B137" s="945"/>
      <c r="C137" s="945"/>
      <c r="D137" s="945"/>
      <c r="E137" s="945"/>
      <c r="F137" s="945"/>
      <c r="G137" s="950"/>
      <c r="H137" s="937"/>
      <c r="I137" s="937"/>
      <c r="J137" s="934"/>
      <c r="K137" s="944"/>
      <c r="L137" s="537"/>
      <c r="M137" s="557" t="s">
        <v>19</v>
      </c>
      <c r="N137" s="548"/>
      <c r="O137" s="544"/>
      <c r="P137" s="544"/>
      <c r="Q137" s="544"/>
      <c r="R137" s="572"/>
      <c r="S137" s="563"/>
      <c r="T137" s="562"/>
      <c r="U137" s="548"/>
      <c r="V137" s="563"/>
      <c r="W137" s="559"/>
      <c r="X137" s="586"/>
      <c r="Y137" s="586"/>
      <c r="Z137" s="586"/>
      <c r="AA137" s="586"/>
      <c r="AB137" s="586"/>
      <c r="AC137" s="586"/>
      <c r="AD137" s="586"/>
      <c r="AE137" s="586"/>
      <c r="AF137" s="586"/>
      <c r="AG137" s="586"/>
      <c r="AH137" s="586"/>
    </row>
    <row r="138" spans="1:34" s="521" customFormat="1" ht="15" customHeight="1">
      <c r="A138" s="933"/>
      <c r="B138" s="933"/>
      <c r="C138" s="933"/>
      <c r="D138" s="933"/>
      <c r="E138" s="933"/>
      <c r="F138" s="933"/>
      <c r="G138" s="933"/>
      <c r="H138" s="933"/>
      <c r="I138" s="933"/>
      <c r="J138" s="933"/>
      <c r="K138" s="933"/>
      <c r="L138" s="492"/>
      <c r="M138" s="564" t="s">
        <v>308</v>
      </c>
      <c r="N138" s="548"/>
      <c r="O138" s="544"/>
      <c r="P138" s="544"/>
      <c r="Q138" s="544"/>
      <c r="R138" s="572"/>
      <c r="S138" s="563"/>
      <c r="T138" s="562"/>
      <c r="U138" s="548"/>
      <c r="V138" s="563"/>
      <c r="W138" s="559"/>
      <c r="X138" s="586"/>
      <c r="Y138" s="586"/>
      <c r="Z138" s="586"/>
      <c r="AA138" s="586"/>
      <c r="AB138" s="586"/>
      <c r="AC138" s="586"/>
      <c r="AD138" s="586"/>
      <c r="AE138" s="586"/>
      <c r="AF138" s="586"/>
      <c r="AG138" s="586"/>
      <c r="AH138" s="586"/>
    </row>
    <row r="139" spans="1:34" ht="17.100000000000001" customHeight="1">
      <c r="X139" s="204"/>
      <c r="Y139" s="204"/>
      <c r="Z139" s="204"/>
      <c r="AA139" s="204"/>
      <c r="AB139" s="204"/>
      <c r="AC139" s="204"/>
      <c r="AD139" s="204"/>
      <c r="AE139" s="204"/>
      <c r="AF139" s="204"/>
      <c r="AG139" s="204"/>
      <c r="AH139" s="204"/>
    </row>
    <row r="140" spans="1:34" s="35" customFormat="1" ht="17.100000000000001" customHeight="1">
      <c r="G140" s="35" t="s">
        <v>13</v>
      </c>
      <c r="I140" s="35" t="s">
        <v>182</v>
      </c>
      <c r="V140" s="158"/>
      <c r="X140" s="217"/>
      <c r="Y140" s="217"/>
      <c r="Z140" s="217"/>
      <c r="AA140" s="217"/>
      <c r="AB140" s="217"/>
      <c r="AC140" s="217"/>
      <c r="AD140" s="217"/>
      <c r="AE140" s="217"/>
      <c r="AF140" s="217"/>
      <c r="AG140" s="217"/>
      <c r="AH140" s="217"/>
    </row>
    <row r="141" spans="1:34" ht="17.100000000000001" customHeight="1">
      <c r="T141" s="122"/>
      <c r="U141" s="43"/>
      <c r="X141" s="204"/>
      <c r="Y141" s="204"/>
      <c r="Z141" s="204"/>
      <c r="AA141" s="204"/>
      <c r="AB141" s="204"/>
      <c r="AC141" s="204"/>
      <c r="AD141" s="204"/>
      <c r="AE141" s="204"/>
      <c r="AF141" s="204"/>
      <c r="AG141" s="204"/>
      <c r="AH141" s="204"/>
    </row>
    <row r="142" spans="1:34" s="522" customFormat="1" ht="22.5">
      <c r="A142" s="1234">
        <v>1</v>
      </c>
      <c r="B142" s="957"/>
      <c r="C142" s="957"/>
      <c r="D142" s="957"/>
      <c r="E142" s="958"/>
      <c r="F142" s="959"/>
      <c r="G142" s="959"/>
      <c r="H142" s="959"/>
      <c r="I142" s="960"/>
      <c r="J142" s="955"/>
      <c r="K142" s="962"/>
      <c r="L142" s="592">
        <f>mergeValue(A142)</f>
        <v>1</v>
      </c>
      <c r="M142" s="640" t="s">
        <v>20</v>
      </c>
      <c r="N142" s="579"/>
      <c r="O142" s="1246"/>
      <c r="P142" s="1246"/>
      <c r="Q142" s="1246"/>
      <c r="R142" s="1246"/>
      <c r="S142" s="1246"/>
      <c r="T142" s="1246"/>
      <c r="U142" s="1246"/>
      <c r="V142" s="1246"/>
      <c r="W142" s="629" t="s">
        <v>657</v>
      </c>
      <c r="X142" s="584"/>
      <c r="Y142" s="584"/>
      <c r="Z142" s="584"/>
      <c r="AA142" s="584"/>
      <c r="AB142" s="584"/>
      <c r="AC142" s="584"/>
      <c r="AD142" s="584"/>
      <c r="AE142" s="584"/>
      <c r="AF142" s="584"/>
      <c r="AG142" s="584"/>
      <c r="AH142" s="584"/>
    </row>
    <row r="143" spans="1:34" s="522" customFormat="1" ht="22.5">
      <c r="A143" s="1234"/>
      <c r="B143" s="1234">
        <v>1</v>
      </c>
      <c r="C143" s="957"/>
      <c r="D143" s="957"/>
      <c r="E143" s="959"/>
      <c r="F143" s="959"/>
      <c r="G143" s="959"/>
      <c r="H143" s="959"/>
      <c r="I143" s="954"/>
      <c r="J143" s="953"/>
      <c r="K143" s="956"/>
      <c r="L143" s="592" t="str">
        <f>mergeValue(A143) &amp;"."&amp; mergeValue(B143)</f>
        <v>1.1</v>
      </c>
      <c r="M143" s="545" t="s">
        <v>16</v>
      </c>
      <c r="N143" s="579"/>
      <c r="O143" s="1246"/>
      <c r="P143" s="1246"/>
      <c r="Q143" s="1246"/>
      <c r="R143" s="1246"/>
      <c r="S143" s="1246"/>
      <c r="T143" s="1246"/>
      <c r="U143" s="1246"/>
      <c r="V143" s="1246"/>
      <c r="W143" s="629" t="s">
        <v>476</v>
      </c>
      <c r="X143" s="584"/>
      <c r="Y143" s="584"/>
      <c r="Z143" s="584"/>
      <c r="AA143" s="584"/>
      <c r="AB143" s="584"/>
      <c r="AC143" s="584"/>
      <c r="AD143" s="584"/>
      <c r="AE143" s="584"/>
      <c r="AF143" s="584"/>
      <c r="AG143" s="584"/>
      <c r="AH143" s="584"/>
    </row>
    <row r="144" spans="1:34" s="522" customFormat="1" ht="22.5">
      <c r="A144" s="1234"/>
      <c r="B144" s="1234"/>
      <c r="C144" s="1234">
        <v>1</v>
      </c>
      <c r="D144" s="957"/>
      <c r="E144" s="959"/>
      <c r="F144" s="959"/>
      <c r="G144" s="959"/>
      <c r="H144" s="959"/>
      <c r="I144" s="961"/>
      <c r="J144" s="953"/>
      <c r="K144" s="956"/>
      <c r="L144" s="592" t="str">
        <f>mergeValue(A144) &amp;"."&amp; mergeValue(B144)&amp;"."&amp; mergeValue(C144)</f>
        <v>1.1.1</v>
      </c>
      <c r="M144" s="546" t="s">
        <v>7</v>
      </c>
      <c r="N144" s="579"/>
      <c r="O144" s="1246"/>
      <c r="P144" s="1246"/>
      <c r="Q144" s="1246"/>
      <c r="R144" s="1246"/>
      <c r="S144" s="1246"/>
      <c r="T144" s="1246"/>
      <c r="U144" s="1246"/>
      <c r="V144" s="1246"/>
      <c r="W144" s="629" t="s">
        <v>632</v>
      </c>
      <c r="X144" s="584"/>
      <c r="Y144" s="584"/>
      <c r="Z144" s="584"/>
      <c r="AA144" s="584"/>
      <c r="AB144" s="584"/>
      <c r="AC144" s="584"/>
      <c r="AD144" s="584"/>
      <c r="AE144" s="584"/>
      <c r="AF144" s="584"/>
      <c r="AG144" s="584"/>
      <c r="AH144" s="584"/>
    </row>
    <row r="145" spans="1:35" s="522" customFormat="1" ht="22.5">
      <c r="A145" s="1234"/>
      <c r="B145" s="1234"/>
      <c r="C145" s="1234"/>
      <c r="D145" s="1234">
        <v>1</v>
      </c>
      <c r="E145" s="959"/>
      <c r="F145" s="959"/>
      <c r="G145" s="959"/>
      <c r="H145" s="959"/>
      <c r="I145" s="961"/>
      <c r="J145" s="953"/>
      <c r="K145" s="956"/>
      <c r="L145" s="592" t="str">
        <f>mergeValue(A145) &amp;"."&amp; mergeValue(B145)&amp;"."&amp; mergeValue(C145)&amp;"."&amp; mergeValue(D145)</f>
        <v>1.1.1.1</v>
      </c>
      <c r="M145" s="547" t="s">
        <v>22</v>
      </c>
      <c r="N145" s="579"/>
      <c r="O145" s="1246"/>
      <c r="P145" s="1246"/>
      <c r="Q145" s="1246"/>
      <c r="R145" s="1246"/>
      <c r="S145" s="1246"/>
      <c r="T145" s="1246"/>
      <c r="U145" s="1246"/>
      <c r="V145" s="1246"/>
      <c r="W145" s="629" t="s">
        <v>633</v>
      </c>
      <c r="X145" s="584"/>
      <c r="Y145" s="584"/>
      <c r="Z145" s="584"/>
      <c r="AA145" s="584"/>
      <c r="AB145" s="584"/>
      <c r="AC145" s="584"/>
      <c r="AD145" s="584"/>
      <c r="AE145" s="584"/>
      <c r="AF145" s="584"/>
      <c r="AG145" s="584"/>
      <c r="AH145" s="584"/>
    </row>
    <row r="146" spans="1:35" s="522" customFormat="1" ht="11.25" hidden="1" customHeight="1">
      <c r="A146" s="1234"/>
      <c r="B146" s="1234"/>
      <c r="C146" s="1234"/>
      <c r="D146" s="1234"/>
      <c r="E146" s="1234">
        <v>1</v>
      </c>
      <c r="F146" s="959"/>
      <c r="G146" s="959"/>
      <c r="H146" s="957">
        <v>1</v>
      </c>
      <c r="I146" s="1234">
        <v>1</v>
      </c>
      <c r="J146" s="959"/>
      <c r="K146" s="964"/>
      <c r="L146" s="592"/>
      <c r="M146" s="553"/>
      <c r="N146" s="580"/>
      <c r="O146" s="630"/>
      <c r="P146" s="630"/>
      <c r="Q146" s="630"/>
      <c r="R146" s="630"/>
      <c r="S146" s="630"/>
      <c r="T146" s="630"/>
      <c r="U146" s="630"/>
      <c r="V146" s="507"/>
      <c r="W146" s="558"/>
      <c r="X146" s="584"/>
      <c r="Y146" s="584"/>
      <c r="Z146" s="584"/>
      <c r="AA146" s="584"/>
      <c r="AB146" s="584"/>
      <c r="AC146" s="584"/>
      <c r="AD146" s="584"/>
      <c r="AE146" s="584"/>
      <c r="AF146" s="584"/>
      <c r="AG146" s="584"/>
      <c r="AH146" s="584"/>
    </row>
    <row r="147" spans="1:35" s="522" customFormat="1" ht="90">
      <c r="A147" s="1234"/>
      <c r="B147" s="1234"/>
      <c r="C147" s="1234"/>
      <c r="D147" s="1234"/>
      <c r="E147" s="1234"/>
      <c r="F147" s="1234">
        <v>1</v>
      </c>
      <c r="G147" s="957"/>
      <c r="H147" s="957"/>
      <c r="I147" s="1234"/>
      <c r="J147" s="1234">
        <v>1</v>
      </c>
      <c r="K147" s="965"/>
      <c r="L147" s="592" t="str">
        <f>mergeValue(A147) &amp;"."&amp; mergeValue(B147)&amp;"."&amp; mergeValue(C147)&amp;"."&amp; mergeValue(D147)&amp;"."&amp;  mergeValue(F147)</f>
        <v>1.1.1.1.1</v>
      </c>
      <c r="M147" s="554" t="s">
        <v>10</v>
      </c>
      <c r="N147" s="580"/>
      <c r="O147" s="1236"/>
      <c r="P147" s="1236"/>
      <c r="Q147" s="1236"/>
      <c r="R147" s="1236"/>
      <c r="S147" s="1236"/>
      <c r="T147" s="1236"/>
      <c r="U147" s="1236"/>
      <c r="V147" s="1236"/>
      <c r="W147" s="629" t="s">
        <v>634</v>
      </c>
      <c r="X147" s="584"/>
      <c r="Y147" s="588" t="str">
        <f>strCheckUnique(Z147:Z150)</f>
        <v/>
      </c>
      <c r="Z147" s="584"/>
      <c r="AA147" s="588"/>
      <c r="AB147" s="584"/>
      <c r="AC147" s="584"/>
      <c r="AD147" s="584"/>
      <c r="AE147" s="584"/>
      <c r="AF147" s="584"/>
      <c r="AG147" s="584"/>
      <c r="AH147" s="584"/>
    </row>
    <row r="148" spans="1:35" s="522" customFormat="1" ht="188.25" customHeight="1">
      <c r="A148" s="1234"/>
      <c r="B148" s="1234"/>
      <c r="C148" s="1234"/>
      <c r="D148" s="1234"/>
      <c r="E148" s="1234"/>
      <c r="F148" s="1234"/>
      <c r="G148" s="957">
        <v>1</v>
      </c>
      <c r="H148" s="957"/>
      <c r="I148" s="1234"/>
      <c r="J148" s="1234"/>
      <c r="K148" s="965">
        <v>1</v>
      </c>
      <c r="L148" s="592" t="str">
        <f>mergeValue(A148) &amp;"."&amp; mergeValue(B148)&amp;"."&amp; mergeValue(C148)&amp;"."&amp; mergeValue(D148)&amp;"."&amp; mergeValue(F148)&amp;"."&amp; mergeValue(G148)</f>
        <v>1.1.1.1.1.1</v>
      </c>
      <c r="M148" s="1064"/>
      <c r="N148" s="585"/>
      <c r="O148" s="561"/>
      <c r="P148" s="561"/>
      <c r="Q148" s="1089"/>
      <c r="R148" s="1244"/>
      <c r="S148" s="1230" t="s">
        <v>83</v>
      </c>
      <c r="T148" s="1244"/>
      <c r="U148" s="1230" t="s">
        <v>84</v>
      </c>
      <c r="V148" s="577"/>
      <c r="W148" s="1204" t="s">
        <v>658</v>
      </c>
      <c r="X148" s="584" t="str">
        <f>strCheckDate(O149:V149)</f>
        <v/>
      </c>
      <c r="Y148" s="588"/>
      <c r="Z148" s="588" t="str">
        <f>IF(M148="","",M148 )</f>
        <v/>
      </c>
      <c r="AA148" s="588"/>
      <c r="AB148" s="588"/>
      <c r="AC148" s="588"/>
      <c r="AD148" s="584"/>
      <c r="AE148" s="584"/>
      <c r="AF148" s="584"/>
      <c r="AG148" s="584"/>
      <c r="AH148" s="584"/>
    </row>
    <row r="149" spans="1:35" s="522" customFormat="1" ht="0.2" customHeight="1">
      <c r="A149" s="1234"/>
      <c r="B149" s="1234"/>
      <c r="C149" s="1234"/>
      <c r="D149" s="1234"/>
      <c r="E149" s="1234"/>
      <c r="F149" s="1234"/>
      <c r="G149" s="957"/>
      <c r="H149" s="957"/>
      <c r="I149" s="1234"/>
      <c r="J149" s="1234"/>
      <c r="K149" s="965"/>
      <c r="L149" s="599"/>
      <c r="M149" s="645"/>
      <c r="N149" s="585"/>
      <c r="O149" s="561"/>
      <c r="P149" s="561"/>
      <c r="Q149" s="583" t="str">
        <f>R148 &amp; "-" &amp; T148</f>
        <v>-</v>
      </c>
      <c r="R149" s="1229"/>
      <c r="S149" s="1230"/>
      <c r="T149" s="1229"/>
      <c r="U149" s="1230"/>
      <c r="V149" s="577"/>
      <c r="W149" s="1204"/>
      <c r="X149" s="584"/>
      <c r="Y149" s="584"/>
      <c r="Z149" s="584"/>
      <c r="AA149" s="584"/>
      <c r="AB149" s="584"/>
      <c r="AC149" s="584"/>
      <c r="AD149" s="584"/>
      <c r="AE149" s="584"/>
      <c r="AF149" s="584"/>
      <c r="AG149" s="584"/>
      <c r="AH149" s="584"/>
    </row>
    <row r="150" spans="1:35" s="521" customFormat="1" ht="15" customHeight="1">
      <c r="A150" s="1234"/>
      <c r="B150" s="1234"/>
      <c r="C150" s="1234"/>
      <c r="D150" s="1234"/>
      <c r="E150" s="1234"/>
      <c r="F150" s="1234"/>
      <c r="G150" s="959"/>
      <c r="H150" s="957"/>
      <c r="I150" s="1234"/>
      <c r="J150" s="1234"/>
      <c r="K150" s="964"/>
      <c r="L150" s="537"/>
      <c r="M150" s="555" t="s">
        <v>25</v>
      </c>
      <c r="N150" s="550"/>
      <c r="O150" s="544"/>
      <c r="P150" s="544"/>
      <c r="Q150" s="544"/>
      <c r="R150" s="572"/>
      <c r="S150" s="563"/>
      <c r="T150" s="562"/>
      <c r="U150" s="550"/>
      <c r="V150" s="559"/>
      <c r="W150" s="1204"/>
      <c r="X150" s="586"/>
      <c r="Y150" s="586"/>
      <c r="Z150" s="586"/>
      <c r="AA150" s="586"/>
      <c r="AB150" s="586"/>
      <c r="AC150" s="586"/>
      <c r="AD150" s="586"/>
      <c r="AE150" s="586"/>
      <c r="AF150" s="586"/>
      <c r="AG150" s="586"/>
      <c r="AH150" s="586"/>
    </row>
    <row r="151" spans="1:35" s="521" customFormat="1" ht="15" customHeight="1">
      <c r="A151" s="1234"/>
      <c r="B151" s="1234"/>
      <c r="C151" s="1234"/>
      <c r="D151" s="1234"/>
      <c r="E151" s="1234"/>
      <c r="F151" s="959"/>
      <c r="G151" s="959"/>
      <c r="H151" s="957"/>
      <c r="I151" s="1234"/>
      <c r="J151" s="959"/>
      <c r="K151" s="964"/>
      <c r="L151" s="537"/>
      <c r="M151" s="550" t="s">
        <v>11</v>
      </c>
      <c r="N151" s="549"/>
      <c r="O151" s="544"/>
      <c r="P151" s="544"/>
      <c r="Q151" s="544"/>
      <c r="R151" s="572"/>
      <c r="S151" s="563"/>
      <c r="T151" s="562"/>
      <c r="U151" s="549"/>
      <c r="V151" s="563"/>
      <c r="W151" s="559"/>
      <c r="X151" s="586"/>
      <c r="Y151" s="586"/>
      <c r="Z151" s="586"/>
      <c r="AA151" s="586"/>
      <c r="AB151" s="586"/>
      <c r="AC151" s="586"/>
      <c r="AD151" s="586"/>
      <c r="AE151" s="586"/>
      <c r="AF151" s="586"/>
      <c r="AG151" s="586"/>
      <c r="AH151" s="586"/>
    </row>
    <row r="152" spans="1:35" s="521" customFormat="1" ht="15" hidden="1" customHeight="1">
      <c r="A152" s="1234"/>
      <c r="B152" s="1234"/>
      <c r="C152" s="1234"/>
      <c r="D152" s="1234"/>
      <c r="E152" s="963"/>
      <c r="F152" s="959"/>
      <c r="G152" s="959"/>
      <c r="H152" s="959"/>
      <c r="I152" s="955"/>
      <c r="J152" s="952"/>
      <c r="K152" s="962"/>
      <c r="L152" s="537"/>
      <c r="M152" s="550"/>
      <c r="N152" s="550"/>
      <c r="O152" s="550"/>
      <c r="P152" s="550"/>
      <c r="Q152" s="550"/>
      <c r="R152" s="550"/>
      <c r="S152" s="550"/>
      <c r="T152" s="550"/>
      <c r="U152" s="550"/>
      <c r="V152" s="563"/>
      <c r="W152" s="559"/>
      <c r="X152" s="586"/>
      <c r="Y152" s="586"/>
      <c r="Z152" s="586"/>
      <c r="AA152" s="586"/>
      <c r="AB152" s="586"/>
      <c r="AC152" s="586"/>
      <c r="AD152" s="586"/>
      <c r="AE152" s="586"/>
      <c r="AF152" s="586"/>
      <c r="AG152" s="586"/>
      <c r="AH152" s="586"/>
      <c r="AI152" s="586"/>
    </row>
    <row r="153" spans="1:35" s="521" customFormat="1" ht="15" customHeight="1">
      <c r="A153" s="1234"/>
      <c r="B153" s="1234"/>
      <c r="C153" s="1234"/>
      <c r="D153" s="963"/>
      <c r="E153" s="963"/>
      <c r="F153" s="959"/>
      <c r="G153" s="959"/>
      <c r="H153" s="959"/>
      <c r="I153" s="955"/>
      <c r="J153" s="952"/>
      <c r="K153" s="962"/>
      <c r="L153" s="537"/>
      <c r="M153" s="549" t="s">
        <v>17</v>
      </c>
      <c r="N153" s="548"/>
      <c r="O153" s="544"/>
      <c r="P153" s="544"/>
      <c r="Q153" s="544"/>
      <c r="R153" s="572"/>
      <c r="S153" s="563"/>
      <c r="T153" s="562"/>
      <c r="U153" s="548"/>
      <c r="V153" s="563"/>
      <c r="W153" s="559"/>
      <c r="X153" s="586"/>
      <c r="Y153" s="586"/>
      <c r="Z153" s="586"/>
      <c r="AA153" s="586"/>
      <c r="AB153" s="586"/>
      <c r="AC153" s="586"/>
      <c r="AD153" s="586"/>
      <c r="AE153" s="586"/>
      <c r="AF153" s="586"/>
      <c r="AG153" s="586"/>
      <c r="AH153" s="586"/>
    </row>
    <row r="154" spans="1:35" s="521" customFormat="1" ht="15" customHeight="1">
      <c r="A154" s="1234"/>
      <c r="B154" s="1234"/>
      <c r="C154" s="963"/>
      <c r="D154" s="963"/>
      <c r="E154" s="963"/>
      <c r="F154" s="963"/>
      <c r="G154" s="968"/>
      <c r="H154" s="955"/>
      <c r="I154" s="966"/>
      <c r="J154" s="952"/>
      <c r="K154" s="967"/>
      <c r="L154" s="537"/>
      <c r="M154" s="548" t="s">
        <v>18</v>
      </c>
      <c r="N154" s="548"/>
      <c r="O154" s="544"/>
      <c r="P154" s="544"/>
      <c r="Q154" s="544"/>
      <c r="R154" s="572"/>
      <c r="S154" s="563"/>
      <c r="T154" s="562"/>
      <c r="U154" s="548"/>
      <c r="V154" s="563"/>
      <c r="W154" s="559"/>
      <c r="X154" s="586"/>
      <c r="Y154" s="586"/>
      <c r="Z154" s="586"/>
      <c r="AA154" s="586"/>
      <c r="AB154" s="586"/>
      <c r="AC154" s="586"/>
      <c r="AD154" s="586"/>
      <c r="AE154" s="586"/>
      <c r="AF154" s="586"/>
      <c r="AG154" s="586"/>
      <c r="AH154" s="586"/>
    </row>
    <row r="155" spans="1:35" s="521" customFormat="1" ht="15" customHeight="1">
      <c r="A155" s="1234"/>
      <c r="B155" s="963"/>
      <c r="C155" s="963"/>
      <c r="D155" s="963"/>
      <c r="E155" s="963"/>
      <c r="F155" s="963"/>
      <c r="G155" s="968"/>
      <c r="H155" s="955"/>
      <c r="I155" s="955"/>
      <c r="J155" s="952"/>
      <c r="K155" s="962"/>
      <c r="L155" s="537"/>
      <c r="M155" s="557" t="s">
        <v>19</v>
      </c>
      <c r="N155" s="548"/>
      <c r="O155" s="544"/>
      <c r="P155" s="544"/>
      <c r="Q155" s="544"/>
      <c r="R155" s="572"/>
      <c r="S155" s="563"/>
      <c r="T155" s="562"/>
      <c r="U155" s="548"/>
      <c r="V155" s="563"/>
      <c r="W155" s="559"/>
      <c r="X155" s="586"/>
      <c r="Y155" s="586"/>
      <c r="Z155" s="586"/>
      <c r="AA155" s="586"/>
      <c r="AB155" s="586"/>
      <c r="AC155" s="586"/>
      <c r="AD155" s="586"/>
      <c r="AE155" s="586"/>
      <c r="AF155" s="586"/>
      <c r="AG155" s="586"/>
      <c r="AH155" s="586"/>
    </row>
    <row r="156" spans="1:35" s="521" customFormat="1" ht="15" customHeight="1">
      <c r="A156" s="951"/>
      <c r="B156" s="951"/>
      <c r="C156" s="951"/>
      <c r="D156" s="951"/>
      <c r="E156" s="951"/>
      <c r="F156" s="951"/>
      <c r="G156" s="951"/>
      <c r="H156" s="951"/>
      <c r="I156" s="951"/>
      <c r="J156" s="951"/>
      <c r="K156" s="951"/>
      <c r="L156" s="537"/>
      <c r="M156" s="564" t="s">
        <v>308</v>
      </c>
      <c r="N156" s="548"/>
      <c r="O156" s="544"/>
      <c r="P156" s="544"/>
      <c r="Q156" s="544"/>
      <c r="R156" s="572"/>
      <c r="S156" s="563"/>
      <c r="T156" s="562"/>
      <c r="U156" s="548"/>
      <c r="V156" s="563"/>
      <c r="W156" s="559"/>
      <c r="X156" s="586"/>
      <c r="Y156" s="586"/>
      <c r="Z156" s="586"/>
      <c r="AA156" s="586"/>
      <c r="AB156" s="586"/>
      <c r="AC156" s="586"/>
      <c r="AD156" s="586"/>
      <c r="AE156" s="586"/>
      <c r="AF156" s="586"/>
      <c r="AG156" s="586"/>
      <c r="AH156" s="586"/>
    </row>
    <row r="157" spans="1:35" ht="17.100000000000001" customHeight="1">
      <c r="X157" s="204"/>
      <c r="Y157" s="204"/>
      <c r="Z157" s="204"/>
      <c r="AA157" s="204"/>
      <c r="AB157" s="204"/>
      <c r="AC157" s="204"/>
      <c r="AD157" s="204"/>
      <c r="AE157" s="204"/>
      <c r="AF157" s="204"/>
      <c r="AG157" s="204"/>
      <c r="AH157" s="204"/>
    </row>
    <row r="158" spans="1:35" s="35" customFormat="1" ht="17.100000000000001" customHeight="1">
      <c r="G158" s="35" t="s">
        <v>13</v>
      </c>
      <c r="I158" s="35" t="s">
        <v>183</v>
      </c>
      <c r="V158" s="158"/>
      <c r="X158" s="217"/>
      <c r="Y158" s="217"/>
      <c r="Z158" s="217"/>
      <c r="AA158" s="217"/>
      <c r="AB158" s="217"/>
      <c r="AC158" s="217"/>
      <c r="AD158" s="217"/>
      <c r="AE158" s="217"/>
      <c r="AF158" s="217"/>
      <c r="AG158" s="217"/>
      <c r="AH158" s="217"/>
    </row>
    <row r="159" spans="1:35" ht="17.100000000000001" customHeight="1">
      <c r="T159" s="122"/>
      <c r="U159" s="43"/>
      <c r="X159" s="204"/>
      <c r="Y159" s="204"/>
      <c r="Z159" s="204"/>
      <c r="AA159" s="204"/>
      <c r="AB159" s="204"/>
      <c r="AC159" s="204"/>
      <c r="AD159" s="204"/>
      <c r="AE159" s="204"/>
      <c r="AF159" s="204"/>
      <c r="AG159" s="204"/>
      <c r="AH159" s="204"/>
    </row>
    <row r="160" spans="1:35" s="522" customFormat="1" ht="22.5">
      <c r="A160" s="1234">
        <v>1</v>
      </c>
      <c r="B160" s="900"/>
      <c r="C160" s="900"/>
      <c r="D160" s="900"/>
      <c r="E160" s="901"/>
      <c r="F160" s="902"/>
      <c r="G160" s="902"/>
      <c r="H160" s="902"/>
      <c r="I160" s="903"/>
      <c r="J160" s="898"/>
      <c r="K160" s="905"/>
      <c r="L160" s="592">
        <f>mergeValue(A160)</f>
        <v>1</v>
      </c>
      <c r="M160" s="640" t="s">
        <v>20</v>
      </c>
      <c r="N160" s="579"/>
      <c r="O160" s="1284"/>
      <c r="P160" s="1285"/>
      <c r="Q160" s="1285"/>
      <c r="R160" s="1285"/>
      <c r="S160" s="1285"/>
      <c r="T160" s="1285"/>
      <c r="U160" s="1285"/>
      <c r="V160" s="1286"/>
      <c r="W160" s="629" t="s">
        <v>475</v>
      </c>
      <c r="X160" s="584"/>
      <c r="Y160" s="584"/>
      <c r="Z160" s="584"/>
      <c r="AA160" s="584"/>
      <c r="AB160" s="584"/>
      <c r="AC160" s="584"/>
      <c r="AD160" s="584"/>
      <c r="AE160" s="584"/>
      <c r="AF160" s="584"/>
      <c r="AG160" s="584"/>
    </row>
    <row r="161" spans="1:33" s="522" customFormat="1" ht="22.5">
      <c r="A161" s="1234"/>
      <c r="B161" s="1234">
        <v>1</v>
      </c>
      <c r="C161" s="900"/>
      <c r="D161" s="900"/>
      <c r="E161" s="902"/>
      <c r="F161" s="902"/>
      <c r="G161" s="902"/>
      <c r="H161" s="902"/>
      <c r="I161" s="897"/>
      <c r="J161" s="896"/>
      <c r="K161" s="899"/>
      <c r="L161" s="592" t="str">
        <f>mergeValue(A161) &amp;"."&amp; mergeValue(B161)</f>
        <v>1.1</v>
      </c>
      <c r="M161" s="545" t="s">
        <v>16</v>
      </c>
      <c r="N161" s="579"/>
      <c r="O161" s="1284"/>
      <c r="P161" s="1285"/>
      <c r="Q161" s="1285"/>
      <c r="R161" s="1285"/>
      <c r="S161" s="1285"/>
      <c r="T161" s="1285"/>
      <c r="U161" s="1285"/>
      <c r="V161" s="1286"/>
      <c r="W161" s="629" t="s">
        <v>476</v>
      </c>
      <c r="X161" s="584"/>
      <c r="Y161" s="584"/>
      <c r="Z161" s="584"/>
      <c r="AA161" s="584"/>
      <c r="AB161" s="584"/>
      <c r="AC161" s="584"/>
      <c r="AD161" s="584"/>
      <c r="AE161" s="584"/>
      <c r="AF161" s="584"/>
      <c r="AG161" s="584"/>
    </row>
    <row r="162" spans="1:33" s="522" customFormat="1" ht="22.5">
      <c r="A162" s="1234"/>
      <c r="B162" s="1234"/>
      <c r="C162" s="1234">
        <v>1</v>
      </c>
      <c r="D162" s="900"/>
      <c r="E162" s="902"/>
      <c r="F162" s="902"/>
      <c r="G162" s="902"/>
      <c r="H162" s="902"/>
      <c r="I162" s="904"/>
      <c r="J162" s="896"/>
      <c r="K162" s="899"/>
      <c r="L162" s="592" t="str">
        <f>mergeValue(A162) &amp;"."&amp; mergeValue(B162)&amp;"."&amp; mergeValue(C162)</f>
        <v>1.1.1</v>
      </c>
      <c r="M162" s="546" t="s">
        <v>7</v>
      </c>
      <c r="N162" s="579"/>
      <c r="O162" s="1284"/>
      <c r="P162" s="1285"/>
      <c r="Q162" s="1285"/>
      <c r="R162" s="1285"/>
      <c r="S162" s="1285"/>
      <c r="T162" s="1285"/>
      <c r="U162" s="1285"/>
      <c r="V162" s="1286"/>
      <c r="W162" s="629" t="s">
        <v>632</v>
      </c>
      <c r="X162" s="584"/>
      <c r="Y162" s="584"/>
      <c r="Z162" s="584"/>
      <c r="AA162" s="584"/>
      <c r="AB162" s="584"/>
      <c r="AC162" s="584"/>
      <c r="AD162" s="584"/>
      <c r="AE162" s="584"/>
      <c r="AF162" s="584"/>
      <c r="AG162" s="584"/>
    </row>
    <row r="163" spans="1:33" s="522" customFormat="1" ht="22.5">
      <c r="A163" s="1234"/>
      <c r="B163" s="1234"/>
      <c r="C163" s="1234"/>
      <c r="D163" s="1234">
        <v>1</v>
      </c>
      <c r="E163" s="902"/>
      <c r="F163" s="902"/>
      <c r="G163" s="902"/>
      <c r="H163" s="902"/>
      <c r="I163" s="904"/>
      <c r="J163" s="896"/>
      <c r="K163" s="899"/>
      <c r="L163" s="592" t="str">
        <f>mergeValue(A163) &amp;"."&amp; mergeValue(B163)&amp;"."&amp; mergeValue(C163)&amp;"."&amp; mergeValue(D163)</f>
        <v>1.1.1.1</v>
      </c>
      <c r="M163" s="547" t="s">
        <v>22</v>
      </c>
      <c r="N163" s="579"/>
      <c r="O163" s="1284"/>
      <c r="P163" s="1285"/>
      <c r="Q163" s="1285"/>
      <c r="R163" s="1285"/>
      <c r="S163" s="1285"/>
      <c r="T163" s="1285"/>
      <c r="U163" s="1285"/>
      <c r="V163" s="1286"/>
      <c r="W163" s="629" t="s">
        <v>633</v>
      </c>
      <c r="X163" s="584"/>
      <c r="Y163" s="584"/>
      <c r="Z163" s="584"/>
      <c r="AA163" s="584"/>
      <c r="AB163" s="584"/>
      <c r="AC163" s="584"/>
      <c r="AD163" s="584"/>
      <c r="AE163" s="584"/>
      <c r="AF163" s="584"/>
      <c r="AG163" s="584"/>
    </row>
    <row r="164" spans="1:33" s="522" customFormat="1" ht="101.25">
      <c r="A164" s="1234"/>
      <c r="B164" s="1234"/>
      <c r="C164" s="1234"/>
      <c r="D164" s="1234"/>
      <c r="E164" s="1234">
        <v>1</v>
      </c>
      <c r="F164" s="902"/>
      <c r="G164" s="902"/>
      <c r="H164" s="900">
        <v>1</v>
      </c>
      <c r="I164" s="1234">
        <v>1</v>
      </c>
      <c r="J164" s="902"/>
      <c r="K164" s="907"/>
      <c r="L164" s="592" t="str">
        <f>mergeValue(A164) &amp;"."&amp; mergeValue(B164)&amp;"."&amp; mergeValue(C164)&amp;"."&amp; mergeValue(D164)&amp;"."&amp; mergeValue(E164)</f>
        <v>1.1.1.1.1</v>
      </c>
      <c r="M164" s="553" t="s">
        <v>9</v>
      </c>
      <c r="N164" s="580"/>
      <c r="O164" s="1237"/>
      <c r="P164" s="1238"/>
      <c r="Q164" s="1238"/>
      <c r="R164" s="1238"/>
      <c r="S164" s="1238"/>
      <c r="T164" s="1238"/>
      <c r="U164" s="1238"/>
      <c r="V164" s="1239"/>
      <c r="W164" s="629" t="s">
        <v>637</v>
      </c>
      <c r="X164" s="584"/>
      <c r="Y164" s="584"/>
      <c r="Z164" s="584"/>
      <c r="AA164" s="584"/>
      <c r="AB164" s="584"/>
      <c r="AC164" s="584"/>
      <c r="AD164" s="584"/>
      <c r="AE164" s="584"/>
      <c r="AF164" s="584"/>
      <c r="AG164" s="584"/>
    </row>
    <row r="165" spans="1:33" s="522" customFormat="1" ht="90">
      <c r="A165" s="1234"/>
      <c r="B165" s="1234"/>
      <c r="C165" s="1234"/>
      <c r="D165" s="1234"/>
      <c r="E165" s="1234"/>
      <c r="F165" s="1234">
        <v>1</v>
      </c>
      <c r="G165" s="900"/>
      <c r="H165" s="900"/>
      <c r="I165" s="1234"/>
      <c r="J165" s="1234">
        <v>1</v>
      </c>
      <c r="K165" s="908"/>
      <c r="L165" s="592" t="str">
        <f>mergeValue(A165) &amp;"."&amp; mergeValue(B165)&amp;"."&amp; mergeValue(C165)&amp;"."&amp; mergeValue(D165)&amp;"."&amp; mergeValue(E165)&amp;"."&amp; mergeValue(F165)</f>
        <v>1.1.1.1.1.1</v>
      </c>
      <c r="M165" s="554" t="s">
        <v>10</v>
      </c>
      <c r="N165" s="580"/>
      <c r="O165" s="1237"/>
      <c r="P165" s="1238"/>
      <c r="Q165" s="1238"/>
      <c r="R165" s="1238"/>
      <c r="S165" s="1238"/>
      <c r="T165" s="1238"/>
      <c r="U165" s="1238"/>
      <c r="V165" s="1239"/>
      <c r="W165" s="629" t="s">
        <v>635</v>
      </c>
      <c r="X165" s="584"/>
      <c r="Y165" s="588" t="str">
        <f>strCheckUnique(Z165:Z168)</f>
        <v/>
      </c>
      <c r="Z165" s="584"/>
      <c r="AA165" s="588" t="str">
        <f>IF(O165="","",O165 &amp; ":_")</f>
        <v/>
      </c>
      <c r="AB165" s="584"/>
      <c r="AC165" s="584"/>
      <c r="AD165" s="584"/>
      <c r="AE165" s="584"/>
      <c r="AF165" s="584"/>
      <c r="AG165" s="584"/>
    </row>
    <row r="166" spans="1:33" s="522" customFormat="1" ht="188.25" customHeight="1">
      <c r="A166" s="1234"/>
      <c r="B166" s="1234"/>
      <c r="C166" s="1234"/>
      <c r="D166" s="1234"/>
      <c r="E166" s="1234"/>
      <c r="F166" s="1234"/>
      <c r="G166" s="900">
        <v>1</v>
      </c>
      <c r="H166" s="900"/>
      <c r="I166" s="1234"/>
      <c r="J166" s="1234"/>
      <c r="K166" s="908">
        <v>1</v>
      </c>
      <c r="L166" s="592" t="str">
        <f>mergeValue(A166) &amp;"."&amp; mergeValue(B166)&amp;"."&amp; mergeValue(C166)&amp;"."&amp; mergeValue(D166)&amp;"."&amp; mergeValue(E166)&amp;"."&amp; mergeValue(F166)&amp;"."&amp; mergeValue(G166)</f>
        <v>1.1.1.1.1.1.1</v>
      </c>
      <c r="M166" s="1064"/>
      <c r="N166" s="585"/>
      <c r="O166" s="1073"/>
      <c r="P166" s="561"/>
      <c r="Q166" s="561"/>
      <c r="R166" s="1244"/>
      <c r="S166" s="1230" t="s">
        <v>83</v>
      </c>
      <c r="T166" s="1244"/>
      <c r="U166" s="1230" t="s">
        <v>83</v>
      </c>
      <c r="V166" s="577"/>
      <c r="W166" s="1204" t="s">
        <v>655</v>
      </c>
      <c r="X166" s="584" t="str">
        <f>strCheckDate(O167:V167)</f>
        <v/>
      </c>
      <c r="Y166" s="588"/>
      <c r="Z166" s="588" t="str">
        <f>IF(M166="","",M166 )</f>
        <v/>
      </c>
      <c r="AA166" s="588"/>
      <c r="AB166" s="588"/>
      <c r="AC166" s="588"/>
      <c r="AD166" s="584"/>
      <c r="AE166" s="584"/>
      <c r="AF166" s="584"/>
      <c r="AG166" s="584"/>
    </row>
    <row r="167" spans="1:33" s="522" customFormat="1" ht="11.25" hidden="1" customHeight="1">
      <c r="A167" s="1234"/>
      <c r="B167" s="1234"/>
      <c r="C167" s="1234"/>
      <c r="D167" s="1234"/>
      <c r="E167" s="1234"/>
      <c r="F167" s="1234"/>
      <c r="G167" s="900"/>
      <c r="H167" s="900"/>
      <c r="I167" s="1234"/>
      <c r="J167" s="1234"/>
      <c r="K167" s="908"/>
      <c r="L167" s="599"/>
      <c r="M167" s="645"/>
      <c r="N167" s="585"/>
      <c r="O167" s="583"/>
      <c r="P167" s="561"/>
      <c r="Q167" s="583" t="str">
        <f>R166 &amp; "-" &amp; T166</f>
        <v>-</v>
      </c>
      <c r="R167" s="1229"/>
      <c r="S167" s="1230"/>
      <c r="T167" s="1229"/>
      <c r="U167" s="1230"/>
      <c r="V167" s="577"/>
      <c r="W167" s="1204"/>
      <c r="X167" s="584"/>
      <c r="Y167" s="584"/>
      <c r="Z167" s="584"/>
      <c r="AA167" s="584"/>
      <c r="AB167" s="584"/>
      <c r="AC167" s="584"/>
      <c r="AD167" s="584"/>
      <c r="AE167" s="584"/>
      <c r="AF167" s="584"/>
      <c r="AG167" s="584"/>
    </row>
    <row r="168" spans="1:33" s="521" customFormat="1" ht="15" customHeight="1">
      <c r="A168" s="1234"/>
      <c r="B168" s="1234"/>
      <c r="C168" s="1234"/>
      <c r="D168" s="1234"/>
      <c r="E168" s="1234"/>
      <c r="F168" s="1234"/>
      <c r="G168" s="902"/>
      <c r="H168" s="900"/>
      <c r="I168" s="1234"/>
      <c r="J168" s="1234"/>
      <c r="K168" s="907"/>
      <c r="L168" s="537"/>
      <c r="M168" s="556" t="s">
        <v>25</v>
      </c>
      <c r="N168" s="550"/>
      <c r="O168" s="544"/>
      <c r="P168" s="544"/>
      <c r="Q168" s="544"/>
      <c r="R168" s="572"/>
      <c r="S168" s="563"/>
      <c r="T168" s="562"/>
      <c r="U168" s="550"/>
      <c r="V168" s="559"/>
      <c r="W168" s="1204"/>
      <c r="X168" s="586"/>
      <c r="Y168" s="586"/>
      <c r="Z168" s="586"/>
      <c r="AA168" s="586"/>
      <c r="AB168" s="586"/>
      <c r="AC168" s="586"/>
      <c r="AD168" s="586"/>
      <c r="AE168" s="586"/>
      <c r="AF168" s="586"/>
      <c r="AG168" s="586"/>
    </row>
    <row r="169" spans="1:33" s="521" customFormat="1" ht="15" customHeight="1">
      <c r="A169" s="1234"/>
      <c r="B169" s="1234"/>
      <c r="C169" s="1234"/>
      <c r="D169" s="1234"/>
      <c r="E169" s="1234"/>
      <c r="F169" s="902"/>
      <c r="G169" s="902"/>
      <c r="H169" s="900"/>
      <c r="I169" s="1234"/>
      <c r="J169" s="902"/>
      <c r="K169" s="907"/>
      <c r="L169" s="537"/>
      <c r="M169" s="555" t="s">
        <v>11</v>
      </c>
      <c r="N169" s="549"/>
      <c r="O169" s="544"/>
      <c r="P169" s="544"/>
      <c r="Q169" s="544"/>
      <c r="R169" s="572"/>
      <c r="S169" s="563"/>
      <c r="T169" s="562"/>
      <c r="U169" s="549"/>
      <c r="V169" s="563"/>
      <c r="W169" s="559"/>
      <c r="X169" s="586"/>
      <c r="Y169" s="586"/>
      <c r="Z169" s="586"/>
      <c r="AA169" s="586"/>
      <c r="AB169" s="586"/>
      <c r="AC169" s="586"/>
      <c r="AD169" s="586"/>
      <c r="AE169" s="586"/>
      <c r="AF169" s="586"/>
      <c r="AG169" s="586"/>
    </row>
    <row r="170" spans="1:33" s="521" customFormat="1" ht="15" customHeight="1">
      <c r="A170" s="1234"/>
      <c r="B170" s="1234"/>
      <c r="C170" s="1234"/>
      <c r="D170" s="1234"/>
      <c r="E170" s="906"/>
      <c r="F170" s="902"/>
      <c r="G170" s="902"/>
      <c r="H170" s="902"/>
      <c r="I170" s="898"/>
      <c r="J170" s="895"/>
      <c r="K170" s="905"/>
      <c r="L170" s="537"/>
      <c r="M170" s="550" t="s">
        <v>12</v>
      </c>
      <c r="N170" s="548"/>
      <c r="O170" s="544"/>
      <c r="P170" s="544"/>
      <c r="Q170" s="544"/>
      <c r="R170" s="572"/>
      <c r="S170" s="563"/>
      <c r="T170" s="562"/>
      <c r="U170" s="548"/>
      <c r="V170" s="563"/>
      <c r="W170" s="559"/>
      <c r="X170" s="586"/>
      <c r="Y170" s="586"/>
      <c r="Z170" s="586"/>
      <c r="AA170" s="586"/>
      <c r="AB170" s="586"/>
      <c r="AC170" s="586"/>
      <c r="AD170" s="586"/>
      <c r="AE170" s="586"/>
      <c r="AF170" s="586"/>
      <c r="AG170" s="586"/>
    </row>
    <row r="171" spans="1:33" s="521" customFormat="1" ht="15" customHeight="1">
      <c r="A171" s="1234"/>
      <c r="B171" s="1234"/>
      <c r="C171" s="1234"/>
      <c r="D171" s="906"/>
      <c r="E171" s="906"/>
      <c r="F171" s="902"/>
      <c r="G171" s="902"/>
      <c r="H171" s="902"/>
      <c r="I171" s="898"/>
      <c r="J171" s="895"/>
      <c r="K171" s="905"/>
      <c r="L171" s="537"/>
      <c r="M171" s="549" t="s">
        <v>17</v>
      </c>
      <c r="N171" s="548"/>
      <c r="O171" s="544"/>
      <c r="P171" s="544"/>
      <c r="Q171" s="544"/>
      <c r="R171" s="572"/>
      <c r="S171" s="563"/>
      <c r="T171" s="562"/>
      <c r="U171" s="548"/>
      <c r="V171" s="563"/>
      <c r="W171" s="559"/>
      <c r="X171" s="586"/>
      <c r="Y171" s="586"/>
      <c r="Z171" s="586"/>
      <c r="AA171" s="586"/>
      <c r="AB171" s="586"/>
      <c r="AC171" s="586"/>
      <c r="AD171" s="586"/>
      <c r="AE171" s="586"/>
      <c r="AF171" s="586"/>
      <c r="AG171" s="586"/>
    </row>
    <row r="172" spans="1:33" s="521" customFormat="1" ht="15" customHeight="1">
      <c r="A172" s="1234"/>
      <c r="B172" s="1234"/>
      <c r="C172" s="906"/>
      <c r="D172" s="906"/>
      <c r="E172" s="906"/>
      <c r="F172" s="906"/>
      <c r="G172" s="911"/>
      <c r="H172" s="898"/>
      <c r="I172" s="909"/>
      <c r="J172" s="895"/>
      <c r="K172" s="910"/>
      <c r="L172" s="537"/>
      <c r="M172" s="548" t="s">
        <v>18</v>
      </c>
      <c r="N172" s="548"/>
      <c r="O172" s="544"/>
      <c r="P172" s="544"/>
      <c r="Q172" s="544"/>
      <c r="R172" s="572"/>
      <c r="S172" s="563"/>
      <c r="T172" s="562"/>
      <c r="U172" s="548"/>
      <c r="V172" s="563"/>
      <c r="W172" s="559"/>
      <c r="X172" s="586"/>
      <c r="Y172" s="586"/>
      <c r="Z172" s="586"/>
      <c r="AA172" s="586"/>
      <c r="AB172" s="586"/>
      <c r="AC172" s="586"/>
      <c r="AD172" s="586"/>
      <c r="AE172" s="586"/>
      <c r="AF172" s="586"/>
      <c r="AG172" s="586"/>
    </row>
    <row r="173" spans="1:33" s="521" customFormat="1" ht="15" customHeight="1">
      <c r="A173" s="1234"/>
      <c r="B173" s="906"/>
      <c r="C173" s="906"/>
      <c r="D173" s="906"/>
      <c r="E173" s="906"/>
      <c r="F173" s="906"/>
      <c r="G173" s="911"/>
      <c r="H173" s="898"/>
      <c r="I173" s="898"/>
      <c r="J173" s="895"/>
      <c r="K173" s="905"/>
      <c r="L173" s="537"/>
      <c r="M173" s="557" t="s">
        <v>19</v>
      </c>
      <c r="N173" s="548"/>
      <c r="O173" s="544"/>
      <c r="P173" s="544"/>
      <c r="Q173" s="544"/>
      <c r="R173" s="572"/>
      <c r="S173" s="563"/>
      <c r="T173" s="562"/>
      <c r="U173" s="548"/>
      <c r="V173" s="563"/>
      <c r="W173" s="559"/>
      <c r="X173" s="586"/>
      <c r="Y173" s="586"/>
      <c r="Z173" s="586"/>
      <c r="AA173" s="586"/>
      <c r="AB173" s="586"/>
      <c r="AC173" s="586"/>
      <c r="AD173" s="586"/>
      <c r="AE173" s="586"/>
      <c r="AF173" s="586"/>
      <c r="AG173" s="586"/>
    </row>
    <row r="174" spans="1:33" s="521" customFormat="1" ht="15" customHeight="1">
      <c r="A174" s="894"/>
      <c r="B174" s="894"/>
      <c r="C174" s="894"/>
      <c r="D174" s="894"/>
      <c r="E174" s="894"/>
      <c r="F174" s="894"/>
      <c r="G174" s="894"/>
      <c r="H174" s="894"/>
      <c r="I174" s="894"/>
      <c r="J174" s="894"/>
      <c r="K174" s="894"/>
      <c r="L174" s="537"/>
      <c r="M174" s="564" t="s">
        <v>308</v>
      </c>
      <c r="N174" s="548"/>
      <c r="O174" s="544"/>
      <c r="P174" s="544"/>
      <c r="Q174" s="544"/>
      <c r="R174" s="572"/>
      <c r="S174" s="563"/>
      <c r="T174" s="562"/>
      <c r="U174" s="548"/>
      <c r="V174" s="756"/>
      <c r="W174" s="756"/>
      <c r="X174" s="756"/>
      <c r="Y174" s="765"/>
      <c r="Z174" s="764"/>
      <c r="AA174" s="763"/>
      <c r="AB174" s="757"/>
      <c r="AC174" s="764"/>
      <c r="AD174" s="761"/>
      <c r="AE174" s="586"/>
      <c r="AF174" s="586"/>
      <c r="AG174" s="586"/>
    </row>
    <row r="176" spans="1:33" s="35" customFormat="1" ht="17.100000000000001" customHeight="1">
      <c r="G176" s="35" t="s">
        <v>13</v>
      </c>
      <c r="I176" s="35" t="s">
        <v>207</v>
      </c>
      <c r="AD176" s="158"/>
    </row>
    <row r="177" spans="1:47" ht="17.100000000000001" customHeight="1">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row>
    <row r="178" spans="1:47" s="684" customFormat="1" ht="22.5">
      <c r="A178" s="1234">
        <v>1</v>
      </c>
      <c r="B178" s="979"/>
      <c r="C178" s="979"/>
      <c r="D178" s="979"/>
      <c r="E178" s="979"/>
      <c r="F178" s="979"/>
      <c r="G178" s="980"/>
      <c r="H178" s="980"/>
      <c r="I178" s="982"/>
      <c r="J178" s="974"/>
      <c r="K178" s="974"/>
      <c r="L178" s="723">
        <f>mergeValue(A178)</f>
        <v>1</v>
      </c>
      <c r="M178" s="640" t="s">
        <v>20</v>
      </c>
      <c r="N178" s="715"/>
      <c r="O178" s="1284"/>
      <c r="P178" s="1285"/>
      <c r="Q178" s="1285"/>
      <c r="R178" s="1285"/>
      <c r="S178" s="1285"/>
      <c r="T178" s="1285"/>
      <c r="U178" s="1285"/>
      <c r="V178" s="1285"/>
      <c r="W178" s="1286"/>
      <c r="X178" s="716" t="s">
        <v>475</v>
      </c>
      <c r="Y178" s="718"/>
      <c r="Z178" s="718"/>
      <c r="AA178" s="718"/>
      <c r="AB178" s="718"/>
      <c r="AC178" s="718"/>
      <c r="AD178" s="718"/>
      <c r="AE178" s="718"/>
      <c r="AF178" s="718"/>
      <c r="AG178" s="718"/>
    </row>
    <row r="179" spans="1:47" s="684" customFormat="1" ht="22.5">
      <c r="A179" s="1234"/>
      <c r="B179" s="1234">
        <v>1</v>
      </c>
      <c r="C179" s="979"/>
      <c r="D179" s="979"/>
      <c r="E179" s="979"/>
      <c r="F179" s="979"/>
      <c r="G179" s="984"/>
      <c r="H179" s="981"/>
      <c r="I179" s="986"/>
      <c r="J179" s="971"/>
      <c r="K179" s="970"/>
      <c r="L179" s="723" t="str">
        <f>mergeValue(A179) &amp;"."&amp; mergeValue(B179)</f>
        <v>1.1</v>
      </c>
      <c r="M179" s="691" t="s">
        <v>16</v>
      </c>
      <c r="N179" s="715"/>
      <c r="O179" s="1284"/>
      <c r="P179" s="1285"/>
      <c r="Q179" s="1285"/>
      <c r="R179" s="1285"/>
      <c r="S179" s="1285"/>
      <c r="T179" s="1285"/>
      <c r="U179" s="1285"/>
      <c r="V179" s="1285"/>
      <c r="W179" s="1286"/>
      <c r="X179" s="716" t="s">
        <v>476</v>
      </c>
      <c r="Y179" s="718"/>
      <c r="Z179" s="718"/>
      <c r="AA179" s="718"/>
      <c r="AB179" s="718"/>
      <c r="AC179" s="718"/>
      <c r="AD179" s="718"/>
      <c r="AE179" s="718"/>
      <c r="AF179" s="718"/>
      <c r="AG179" s="718"/>
    </row>
    <row r="180" spans="1:47" s="684" customFormat="1" ht="22.5">
      <c r="A180" s="1234"/>
      <c r="B180" s="1234"/>
      <c r="C180" s="1234">
        <v>1</v>
      </c>
      <c r="D180" s="979"/>
      <c r="E180" s="979"/>
      <c r="F180" s="979"/>
      <c r="G180" s="984"/>
      <c r="H180" s="981"/>
      <c r="I180" s="987"/>
      <c r="J180" s="971"/>
      <c r="K180" s="970"/>
      <c r="L180" s="723" t="str">
        <f>mergeValue(A180) &amp;"."&amp; mergeValue(B180)&amp;"."&amp; mergeValue(C180)</f>
        <v>1.1.1</v>
      </c>
      <c r="M180" s="692" t="s">
        <v>7</v>
      </c>
      <c r="N180" s="715"/>
      <c r="O180" s="1284"/>
      <c r="P180" s="1285"/>
      <c r="Q180" s="1285"/>
      <c r="R180" s="1285"/>
      <c r="S180" s="1285"/>
      <c r="T180" s="1285"/>
      <c r="U180" s="1285"/>
      <c r="V180" s="1285"/>
      <c r="W180" s="1286"/>
      <c r="X180" s="716" t="s">
        <v>632</v>
      </c>
      <c r="Y180" s="718"/>
      <c r="Z180" s="718"/>
      <c r="AA180" s="718"/>
      <c r="AB180" s="718"/>
      <c r="AC180" s="718"/>
      <c r="AD180" s="718"/>
      <c r="AE180" s="718"/>
      <c r="AF180" s="718"/>
      <c r="AG180" s="718"/>
    </row>
    <row r="181" spans="1:47" s="684" customFormat="1" ht="22.5">
      <c r="A181" s="1234"/>
      <c r="B181" s="1234"/>
      <c r="C181" s="1234"/>
      <c r="D181" s="1234">
        <v>1</v>
      </c>
      <c r="E181" s="979"/>
      <c r="F181" s="979"/>
      <c r="G181" s="984"/>
      <c r="H181" s="981"/>
      <c r="I181" s="987"/>
      <c r="J181" s="985"/>
      <c r="K181" s="970"/>
      <c r="L181" s="723" t="str">
        <f>mergeValue(A181) &amp;"."&amp; mergeValue(B181)&amp;"."&amp; mergeValue(C181)&amp;"."&amp; mergeValue(D181)</f>
        <v>1.1.1.1</v>
      </c>
      <c r="M181" s="693" t="s">
        <v>22</v>
      </c>
      <c r="N181" s="715"/>
      <c r="O181" s="1284"/>
      <c r="P181" s="1285"/>
      <c r="Q181" s="1285"/>
      <c r="R181" s="1285"/>
      <c r="S181" s="1285"/>
      <c r="T181" s="1285"/>
      <c r="U181" s="1285"/>
      <c r="V181" s="1285"/>
      <c r="W181" s="1286"/>
      <c r="X181" s="716" t="s">
        <v>685</v>
      </c>
      <c r="Y181" s="718"/>
      <c r="Z181" s="718"/>
      <c r="AA181" s="718"/>
      <c r="AB181" s="718"/>
      <c r="AC181" s="718"/>
      <c r="AD181" s="718"/>
      <c r="AE181" s="718"/>
      <c r="AF181" s="718"/>
      <c r="AG181" s="718"/>
    </row>
    <row r="182" spans="1:47" s="684" customFormat="1" ht="56.25" customHeight="1">
      <c r="A182" s="1234"/>
      <c r="B182" s="1234"/>
      <c r="C182" s="1234"/>
      <c r="D182" s="1234"/>
      <c r="E182" s="979">
        <v>1</v>
      </c>
      <c r="F182" s="979"/>
      <c r="G182" s="984"/>
      <c r="H182" s="981"/>
      <c r="I182" s="987"/>
      <c r="J182" s="985"/>
      <c r="K182" s="975"/>
      <c r="L182" s="723" t="str">
        <f>mergeValue(A182) &amp;"."&amp; mergeValue(B182)&amp;"."&amp; mergeValue(C182)&amp;"."&amp; mergeValue(D182)&amp;"."&amp; mergeValue(E182)</f>
        <v>1.1.1.1.1</v>
      </c>
      <c r="M182" s="1067"/>
      <c r="N182" s="689"/>
      <c r="O182" s="1069"/>
      <c r="P182" s="1070"/>
      <c r="Q182" s="670"/>
      <c r="R182" s="670"/>
      <c r="S182" s="1086"/>
      <c r="T182" s="649" t="s">
        <v>83</v>
      </c>
      <c r="U182" s="1086"/>
      <c r="V182" s="649" t="s">
        <v>83</v>
      </c>
      <c r="W182" s="726"/>
      <c r="X182" s="716" t="s">
        <v>686</v>
      </c>
      <c r="Y182" s="718" t="str">
        <f>strCheckDateTwo(N182:W182)</f>
        <v/>
      </c>
      <c r="Z182" s="718"/>
      <c r="AA182" s="718"/>
      <c r="AB182" s="718"/>
      <c r="AC182" s="718"/>
      <c r="AD182" s="718"/>
      <c r="AE182" s="718"/>
      <c r="AF182" s="718"/>
      <c r="AG182" s="718"/>
    </row>
    <row r="183" spans="1:47" s="684" customFormat="1" ht="14.25" hidden="1" customHeight="1">
      <c r="A183" s="1234"/>
      <c r="B183" s="1234"/>
      <c r="C183" s="1234"/>
      <c r="D183" s="1234"/>
      <c r="E183" s="979"/>
      <c r="F183" s="979"/>
      <c r="G183" s="984"/>
      <c r="H183" s="981"/>
      <c r="I183" s="987"/>
      <c r="J183" s="985"/>
      <c r="K183" s="975"/>
      <c r="L183" s="713"/>
      <c r="M183" s="700"/>
      <c r="N183" s="645"/>
      <c r="O183" s="645"/>
      <c r="P183" s="645"/>
      <c r="Q183" s="645"/>
      <c r="R183" s="717" t="str">
        <f>S182 &amp; "-" &amp; U182</f>
        <v>-</v>
      </c>
      <c r="S183" s="727"/>
      <c r="T183" s="719"/>
      <c r="U183" s="727"/>
      <c r="V183" s="645"/>
      <c r="W183" s="645"/>
      <c r="X183" s="699"/>
      <c r="Y183" s="718"/>
      <c r="Z183" s="718"/>
      <c r="AA183" s="718"/>
      <c r="AB183" s="718"/>
      <c r="AC183" s="718"/>
      <c r="AD183" s="718"/>
      <c r="AE183" s="718"/>
      <c r="AF183" s="718"/>
      <c r="AG183" s="718"/>
    </row>
    <row r="184" spans="1:47" s="684" customFormat="1" ht="15" customHeight="1">
      <c r="A184" s="1234"/>
      <c r="B184" s="1234"/>
      <c r="C184" s="1234"/>
      <c r="D184" s="1234"/>
      <c r="E184" s="979"/>
      <c r="F184" s="979"/>
      <c r="G184" s="984"/>
      <c r="H184" s="981"/>
      <c r="I184" s="987"/>
      <c r="J184" s="985"/>
      <c r="K184" s="975"/>
      <c r="L184" s="687"/>
      <c r="M184" s="696" t="s">
        <v>5</v>
      </c>
      <c r="N184" s="694"/>
      <c r="O184" s="690"/>
      <c r="P184" s="690"/>
      <c r="Q184" s="690"/>
      <c r="R184" s="690"/>
      <c r="S184" s="707"/>
      <c r="T184" s="703"/>
      <c r="U184" s="702"/>
      <c r="V184" s="694"/>
      <c r="W184" s="694"/>
      <c r="X184" s="698"/>
      <c r="Y184" s="718"/>
      <c r="Z184" s="718"/>
      <c r="AA184" s="718"/>
      <c r="AB184" s="718"/>
      <c r="AC184" s="718"/>
      <c r="AD184" s="718"/>
      <c r="AE184" s="718"/>
      <c r="AF184" s="718"/>
      <c r="AG184" s="718"/>
    </row>
    <row r="185" spans="1:47" s="683" customFormat="1" ht="15" customHeight="1">
      <c r="A185" s="1234"/>
      <c r="B185" s="1234"/>
      <c r="C185" s="1234"/>
      <c r="D185" s="983"/>
      <c r="E185" s="983"/>
      <c r="F185" s="983"/>
      <c r="G185" s="984"/>
      <c r="H185" s="983"/>
      <c r="I185" s="987"/>
      <c r="J185" s="973"/>
      <c r="K185" s="977"/>
      <c r="L185" s="687"/>
      <c r="M185" s="695" t="s">
        <v>17</v>
      </c>
      <c r="N185" s="694"/>
      <c r="O185" s="690"/>
      <c r="P185" s="690"/>
      <c r="Q185" s="690"/>
      <c r="R185" s="690"/>
      <c r="S185" s="707"/>
      <c r="T185" s="703"/>
      <c r="U185" s="702"/>
      <c r="V185" s="694"/>
      <c r="W185" s="703"/>
      <c r="X185" s="698"/>
      <c r="Y185" s="720"/>
      <c r="Z185" s="720"/>
      <c r="AA185" s="720"/>
      <c r="AB185" s="720"/>
      <c r="AC185" s="720"/>
      <c r="AD185" s="720"/>
      <c r="AE185" s="720"/>
      <c r="AF185" s="720"/>
      <c r="AG185" s="720"/>
    </row>
    <row r="186" spans="1:47" s="683" customFormat="1" ht="15" customHeight="1">
      <c r="A186" s="1234"/>
      <c r="B186" s="1234"/>
      <c r="C186" s="983"/>
      <c r="D186" s="983"/>
      <c r="E186" s="983"/>
      <c r="F186" s="983"/>
      <c r="G186" s="984"/>
      <c r="H186" s="983"/>
      <c r="I186" s="978"/>
      <c r="J186" s="973"/>
      <c r="K186" s="977"/>
      <c r="L186" s="687"/>
      <c r="M186" s="694" t="s">
        <v>18</v>
      </c>
      <c r="N186" s="694"/>
      <c r="O186" s="690"/>
      <c r="P186" s="690"/>
      <c r="Q186" s="690"/>
      <c r="R186" s="690"/>
      <c r="S186" s="707"/>
      <c r="T186" s="703"/>
      <c r="U186" s="702"/>
      <c r="V186" s="694"/>
      <c r="W186" s="703"/>
      <c r="X186" s="698"/>
      <c r="Y186" s="720"/>
      <c r="Z186" s="720"/>
      <c r="AA186" s="720"/>
      <c r="AB186" s="720"/>
      <c r="AC186" s="720"/>
      <c r="AD186" s="720"/>
      <c r="AE186" s="720"/>
      <c r="AF186" s="720"/>
      <c r="AG186" s="720"/>
    </row>
    <row r="187" spans="1:47" s="683" customFormat="1" ht="15" customHeight="1">
      <c r="A187" s="1234"/>
      <c r="B187" s="983"/>
      <c r="C187" s="983"/>
      <c r="D187" s="983"/>
      <c r="E187" s="983"/>
      <c r="F187" s="983"/>
      <c r="G187" s="984"/>
      <c r="H187" s="983"/>
      <c r="I187" s="978"/>
      <c r="J187" s="973"/>
      <c r="K187" s="977"/>
      <c r="L187" s="687"/>
      <c r="M187" s="697" t="s">
        <v>19</v>
      </c>
      <c r="N187" s="694"/>
      <c r="O187" s="690"/>
      <c r="P187" s="690"/>
      <c r="Q187" s="690"/>
      <c r="R187" s="690"/>
      <c r="S187" s="707"/>
      <c r="T187" s="703"/>
      <c r="U187" s="702"/>
      <c r="V187" s="694"/>
      <c r="W187" s="703"/>
      <c r="X187" s="698"/>
      <c r="Y187" s="720"/>
      <c r="Z187" s="720"/>
      <c r="AA187" s="720"/>
      <c r="AB187" s="720"/>
      <c r="AC187" s="720"/>
      <c r="AD187" s="720"/>
      <c r="AE187" s="720"/>
      <c r="AF187" s="720"/>
      <c r="AG187" s="720"/>
    </row>
    <row r="188" spans="1:47" s="683" customFormat="1" ht="15" customHeight="1">
      <c r="A188" s="969"/>
      <c r="B188" s="969"/>
      <c r="C188" s="969"/>
      <c r="D188" s="969"/>
      <c r="E188" s="969"/>
      <c r="F188" s="969"/>
      <c r="G188" s="976"/>
      <c r="H188" s="977"/>
      <c r="I188" s="972"/>
      <c r="J188" s="973"/>
      <c r="K188" s="969"/>
      <c r="L188" s="687"/>
      <c r="M188" s="704" t="s">
        <v>308</v>
      </c>
      <c r="N188" s="694"/>
      <c r="O188" s="690"/>
      <c r="P188" s="690"/>
      <c r="Q188" s="690"/>
      <c r="R188" s="690"/>
      <c r="S188" s="707"/>
      <c r="T188" s="703"/>
      <c r="U188" s="702"/>
      <c r="V188" s="694"/>
      <c r="W188" s="703"/>
      <c r="X188" s="698"/>
      <c r="Y188" s="720"/>
      <c r="Z188" s="720"/>
      <c r="AA188" s="720"/>
      <c r="AB188" s="720"/>
      <c r="AC188" s="720"/>
      <c r="AD188" s="720"/>
      <c r="AE188" s="720"/>
      <c r="AF188" s="720"/>
      <c r="AG188" s="720"/>
    </row>
    <row r="189" spans="1:47" ht="15" customHeight="1">
      <c r="G189" s="156"/>
      <c r="H189" s="157"/>
      <c r="I189" s="157"/>
      <c r="J189" s="85"/>
      <c r="K189" s="157"/>
      <c r="L189" s="157"/>
      <c r="M189" s="157"/>
      <c r="N189" s="157"/>
      <c r="O189" s="157"/>
      <c r="P189" s="157"/>
      <c r="Q189" s="157"/>
      <c r="R189" s="157"/>
      <c r="S189" s="157"/>
      <c r="T189" s="157"/>
      <c r="U189" s="157"/>
      <c r="V189" s="157"/>
      <c r="W189" s="157"/>
      <c r="X189" s="157"/>
      <c r="Y189" s="157"/>
      <c r="Z189" s="157"/>
      <c r="AA189" s="157"/>
      <c r="AB189" s="157"/>
      <c r="AC189" s="157"/>
      <c r="AD189" s="157"/>
      <c r="AE189" s="157"/>
      <c r="AF189" s="157"/>
      <c r="AG189" s="157"/>
      <c r="AH189" s="157"/>
      <c r="AI189" s="157"/>
      <c r="AJ189" s="157"/>
      <c r="AK189" s="157"/>
      <c r="AL189" s="204"/>
      <c r="AM189" s="204"/>
      <c r="AN189" s="204"/>
      <c r="AO189" s="204"/>
      <c r="AP189" s="204"/>
      <c r="AQ189" s="204"/>
      <c r="AR189" s="204"/>
      <c r="AS189" s="204"/>
      <c r="AT189" s="204"/>
      <c r="AU189" s="204"/>
    </row>
    <row r="190" spans="1:47" s="35" customFormat="1" ht="17.100000000000001" customHeight="1">
      <c r="G190" s="35" t="s">
        <v>13</v>
      </c>
      <c r="I190" s="35" t="s">
        <v>208</v>
      </c>
      <c r="T190" s="158"/>
    </row>
    <row r="191" spans="1:47" ht="17.100000000000001" customHeight="1">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row>
    <row r="192" spans="1:47" s="684" customFormat="1" ht="22.5">
      <c r="A192" s="1234">
        <v>1</v>
      </c>
      <c r="B192" s="1014"/>
      <c r="C192" s="1014"/>
      <c r="D192" s="1014"/>
      <c r="E192" s="1014"/>
      <c r="F192" s="1007"/>
      <c r="G192" s="1013"/>
      <c r="H192" s="1013"/>
      <c r="I192" s="995"/>
      <c r="J192" s="994"/>
      <c r="K192" s="994"/>
      <c r="L192" s="723">
        <f>mergeValue(A192)</f>
        <v>1</v>
      </c>
      <c r="M192" s="640" t="s">
        <v>20</v>
      </c>
      <c r="N192" s="1315"/>
      <c r="O192" s="1316"/>
      <c r="P192" s="1316"/>
      <c r="Q192" s="1316"/>
      <c r="R192" s="1316"/>
      <c r="S192" s="1316"/>
      <c r="T192" s="1316"/>
      <c r="U192" s="1316"/>
      <c r="V192" s="1316"/>
      <c r="W192" s="1316"/>
      <c r="X192" s="1316"/>
      <c r="Y192" s="1316"/>
      <c r="Z192" s="1316"/>
      <c r="AA192" s="1316"/>
      <c r="AB192" s="1316"/>
      <c r="AC192" s="1316"/>
      <c r="AD192" s="1316"/>
      <c r="AE192" s="1316"/>
      <c r="AF192" s="1317"/>
      <c r="AG192" s="716" t="s">
        <v>475</v>
      </c>
      <c r="AH192" s="718"/>
      <c r="AI192" s="718"/>
      <c r="AJ192" s="718"/>
      <c r="AK192" s="718"/>
      <c r="AL192" s="718"/>
      <c r="AM192" s="718"/>
      <c r="AN192" s="718"/>
      <c r="AO192" s="718"/>
      <c r="AP192" s="718"/>
      <c r="AQ192" s="718"/>
      <c r="AR192" s="718"/>
    </row>
    <row r="193" spans="1:46" s="684" customFormat="1" ht="22.5">
      <c r="A193" s="1234"/>
      <c r="B193" s="1234">
        <v>1</v>
      </c>
      <c r="C193" s="1014"/>
      <c r="D193" s="1014"/>
      <c r="E193" s="1014"/>
      <c r="F193" s="1007"/>
      <c r="G193" s="1016"/>
      <c r="H193" s="1017"/>
      <c r="I193" s="996"/>
      <c r="J193" s="991"/>
      <c r="K193" s="989"/>
      <c r="L193" s="723" t="str">
        <f>mergeValue(A193) &amp;"."&amp; mergeValue(B193)</f>
        <v>1.1</v>
      </c>
      <c r="M193" s="691" t="s">
        <v>16</v>
      </c>
      <c r="N193" s="1312"/>
      <c r="O193" s="1313"/>
      <c r="P193" s="1313"/>
      <c r="Q193" s="1313"/>
      <c r="R193" s="1313"/>
      <c r="S193" s="1313"/>
      <c r="T193" s="1313"/>
      <c r="U193" s="1313"/>
      <c r="V193" s="1313"/>
      <c r="W193" s="1313"/>
      <c r="X193" s="1313"/>
      <c r="Y193" s="1313"/>
      <c r="Z193" s="1313"/>
      <c r="AA193" s="1313"/>
      <c r="AB193" s="1313"/>
      <c r="AC193" s="1313"/>
      <c r="AD193" s="1313"/>
      <c r="AE193" s="1313"/>
      <c r="AF193" s="1314"/>
      <c r="AG193" s="716" t="s">
        <v>476</v>
      </c>
      <c r="AH193" s="718"/>
      <c r="AI193" s="718"/>
      <c r="AJ193" s="718"/>
      <c r="AK193" s="718"/>
      <c r="AL193" s="718"/>
      <c r="AM193" s="718"/>
      <c r="AN193" s="718"/>
      <c r="AO193" s="718"/>
      <c r="AP193" s="718"/>
      <c r="AQ193" s="718"/>
      <c r="AR193" s="718"/>
    </row>
    <row r="194" spans="1:46" s="684" customFormat="1" ht="22.5">
      <c r="A194" s="1234"/>
      <c r="B194" s="1234"/>
      <c r="C194" s="1234">
        <v>1</v>
      </c>
      <c r="D194" s="1014"/>
      <c r="E194" s="1014"/>
      <c r="F194" s="1007"/>
      <c r="G194" s="1016"/>
      <c r="H194" s="1017"/>
      <c r="I194" s="996"/>
      <c r="J194" s="991"/>
      <c r="K194" s="989"/>
      <c r="L194" s="723" t="str">
        <f>mergeValue(A194) &amp;"."&amp; mergeValue(B194)&amp;"."&amp; mergeValue(C194)</f>
        <v>1.1.1</v>
      </c>
      <c r="M194" s="692" t="s">
        <v>7</v>
      </c>
      <c r="N194" s="1312"/>
      <c r="O194" s="1313"/>
      <c r="P194" s="1313"/>
      <c r="Q194" s="1313"/>
      <c r="R194" s="1313"/>
      <c r="S194" s="1313"/>
      <c r="T194" s="1313"/>
      <c r="U194" s="1313"/>
      <c r="V194" s="1313"/>
      <c r="W194" s="1313"/>
      <c r="X194" s="1313"/>
      <c r="Y194" s="1313"/>
      <c r="Z194" s="1313"/>
      <c r="AA194" s="1313"/>
      <c r="AB194" s="1313"/>
      <c r="AC194" s="1313"/>
      <c r="AD194" s="1313"/>
      <c r="AE194" s="1313"/>
      <c r="AF194" s="1314"/>
      <c r="AG194" s="716" t="s">
        <v>632</v>
      </c>
      <c r="AH194" s="718"/>
      <c r="AI194" s="718"/>
      <c r="AJ194" s="718"/>
      <c r="AK194" s="718"/>
      <c r="AL194" s="718"/>
      <c r="AM194" s="718"/>
      <c r="AN194" s="718"/>
      <c r="AO194" s="718"/>
      <c r="AP194" s="718"/>
      <c r="AQ194" s="718"/>
      <c r="AR194" s="718"/>
    </row>
    <row r="195" spans="1:46" s="684" customFormat="1" ht="15" customHeight="1">
      <c r="A195" s="1234"/>
      <c r="B195" s="1234"/>
      <c r="C195" s="1234"/>
      <c r="D195" s="1234">
        <v>1</v>
      </c>
      <c r="E195" s="1014"/>
      <c r="F195" s="1007"/>
      <c r="G195" s="1016"/>
      <c r="H195" s="1017"/>
      <c r="I195" s="996"/>
      <c r="J195" s="991"/>
      <c r="K195" s="989"/>
      <c r="L195" s="723" t="str">
        <f>mergeValue(A195) &amp;"."&amp; mergeValue(B195)&amp;"."&amp; mergeValue(C195)&amp;"."&amp; mergeValue(D195)</f>
        <v>1.1.1.1</v>
      </c>
      <c r="M195" s="693" t="s">
        <v>22</v>
      </c>
      <c r="N195" s="1312"/>
      <c r="O195" s="1313"/>
      <c r="P195" s="1313"/>
      <c r="Q195" s="1313"/>
      <c r="R195" s="1313"/>
      <c r="S195" s="1313"/>
      <c r="T195" s="1313"/>
      <c r="U195" s="1313"/>
      <c r="V195" s="1313"/>
      <c r="W195" s="1313"/>
      <c r="X195" s="1313"/>
      <c r="Y195" s="1313"/>
      <c r="Z195" s="1313"/>
      <c r="AA195" s="1313"/>
      <c r="AB195" s="1313"/>
      <c r="AC195" s="1313"/>
      <c r="AD195" s="1313"/>
      <c r="AE195" s="1313"/>
      <c r="AF195" s="1314"/>
      <c r="AG195" s="716" t="s">
        <v>678</v>
      </c>
      <c r="AH195" s="718"/>
      <c r="AI195" s="718"/>
      <c r="AJ195" s="718"/>
      <c r="AK195" s="718"/>
      <c r="AL195" s="718"/>
      <c r="AM195" s="718"/>
      <c r="AN195" s="718"/>
      <c r="AO195" s="718"/>
      <c r="AP195" s="718"/>
      <c r="AQ195" s="718"/>
      <c r="AR195" s="718"/>
    </row>
    <row r="196" spans="1:46" s="684" customFormat="1" ht="17.100000000000001" customHeight="1">
      <c r="A196" s="1234"/>
      <c r="B196" s="1234"/>
      <c r="C196" s="1234"/>
      <c r="D196" s="1234"/>
      <c r="E196" s="1234">
        <v>1</v>
      </c>
      <c r="F196" s="1007"/>
      <c r="G196" s="1016"/>
      <c r="H196" s="1017"/>
      <c r="I196" s="1018"/>
      <c r="J196" s="1008"/>
      <c r="K196" s="1150"/>
      <c r="L196" s="1273" t="str">
        <f>mergeValue(A196) &amp;"."&amp; mergeValue(B196)&amp;"."&amp; mergeValue(C196)&amp;"."&amp; mergeValue(D196)&amp;"."&amp; mergeValue(E196)</f>
        <v>1.1.1.1.1</v>
      </c>
      <c r="M196" s="1274"/>
      <c r="N196" s="1230" t="s">
        <v>84</v>
      </c>
      <c r="O196" s="1268"/>
      <c r="P196" s="1264">
        <v>1</v>
      </c>
      <c r="Q196" s="1293"/>
      <c r="R196" s="1230" t="s">
        <v>84</v>
      </c>
      <c r="S196" s="1268"/>
      <c r="T196" s="1264">
        <v>1</v>
      </c>
      <c r="U196" s="1293"/>
      <c r="V196" s="1230" t="s">
        <v>84</v>
      </c>
      <c r="W196" s="700"/>
      <c r="X196" s="688">
        <v>1</v>
      </c>
      <c r="Y196" s="1091"/>
      <c r="Z196" s="670"/>
      <c r="AA196" s="670"/>
      <c r="AB196" s="1244"/>
      <c r="AC196" s="1230" t="s">
        <v>83</v>
      </c>
      <c r="AD196" s="1244"/>
      <c r="AE196" s="1230" t="s">
        <v>83</v>
      </c>
      <c r="AF196" s="714"/>
      <c r="AG196" s="1261" t="s">
        <v>679</v>
      </c>
      <c r="AH196" s="718" t="str">
        <f>strCheckDate(Z197:AF197)</f>
        <v/>
      </c>
      <c r="AI196" s="721" t="str">
        <f>IF(AND(COUNTIF(AJ191:AJ191,AJ196)&gt;1,AJ196&lt;&gt;""),"ErrUnique:HasDoubleConn","")</f>
        <v/>
      </c>
      <c r="AJ196" s="721"/>
      <c r="AK196" s="721"/>
      <c r="AL196" s="721"/>
      <c r="AM196" s="721"/>
      <c r="AN196" s="721"/>
      <c r="AO196" s="718"/>
      <c r="AP196" s="718"/>
      <c r="AQ196" s="718"/>
      <c r="AR196" s="718"/>
    </row>
    <row r="197" spans="1:46" s="684" customFormat="1" ht="17.100000000000001" customHeight="1">
      <c r="A197" s="1234"/>
      <c r="B197" s="1234"/>
      <c r="C197" s="1234"/>
      <c r="D197" s="1234"/>
      <c r="E197" s="1234"/>
      <c r="F197" s="1007"/>
      <c r="G197" s="1016"/>
      <c r="H197" s="1017"/>
      <c r="I197" s="1018"/>
      <c r="J197" s="1008"/>
      <c r="K197" s="1150"/>
      <c r="L197" s="1273"/>
      <c r="M197" s="1274"/>
      <c r="N197" s="1230"/>
      <c r="O197" s="1268"/>
      <c r="P197" s="1264"/>
      <c r="Q197" s="1293"/>
      <c r="R197" s="1230"/>
      <c r="S197" s="1268"/>
      <c r="T197" s="1264"/>
      <c r="U197" s="1293"/>
      <c r="V197" s="1230"/>
      <c r="W197" s="725"/>
      <c r="X197" s="704"/>
      <c r="Y197" s="704"/>
      <c r="Z197" s="706"/>
      <c r="AA197" s="602" t="str">
        <f>AB196 &amp; "-" &amp; AD196</f>
        <v>-</v>
      </c>
      <c r="AB197" s="1229"/>
      <c r="AC197" s="1230"/>
      <c r="AD197" s="1229"/>
      <c r="AE197" s="1230"/>
      <c r="AF197" s="672"/>
      <c r="AG197" s="1262"/>
      <c r="AH197" s="718"/>
      <c r="AI197" s="721"/>
      <c r="AJ197" s="721"/>
      <c r="AK197" s="721"/>
      <c r="AL197" s="721"/>
      <c r="AM197" s="721"/>
      <c r="AN197" s="721"/>
      <c r="AO197" s="718"/>
      <c r="AP197" s="718"/>
      <c r="AQ197" s="718"/>
      <c r="AR197" s="718"/>
    </row>
    <row r="198" spans="1:46" s="684" customFormat="1" ht="17.100000000000001" customHeight="1">
      <c r="A198" s="1234"/>
      <c r="B198" s="1234"/>
      <c r="C198" s="1234"/>
      <c r="D198" s="1234"/>
      <c r="E198" s="1234"/>
      <c r="F198" s="1007"/>
      <c r="G198" s="1016"/>
      <c r="H198" s="1017"/>
      <c r="I198" s="1018"/>
      <c r="J198" s="1008"/>
      <c r="K198" s="1150"/>
      <c r="L198" s="1273"/>
      <c r="M198" s="1274"/>
      <c r="N198" s="1230"/>
      <c r="O198" s="1268"/>
      <c r="P198" s="1264"/>
      <c r="Q198" s="1293"/>
      <c r="R198" s="1230"/>
      <c r="S198" s="601"/>
      <c r="T198" s="697"/>
      <c r="U198" s="704"/>
      <c r="V198" s="705"/>
      <c r="W198" s="705"/>
      <c r="X198" s="705"/>
      <c r="Y198" s="705"/>
      <c r="Z198" s="706"/>
      <c r="AA198" s="706"/>
      <c r="AB198" s="707"/>
      <c r="AC198" s="703"/>
      <c r="AD198" s="703"/>
      <c r="AE198" s="707"/>
      <c r="AF198" s="703"/>
      <c r="AG198" s="1262"/>
      <c r="AH198" s="718"/>
      <c r="AI198" s="721"/>
      <c r="AJ198" s="721"/>
      <c r="AK198" s="721"/>
      <c r="AL198" s="721"/>
      <c r="AM198" s="721"/>
      <c r="AN198" s="721"/>
      <c r="AO198" s="718"/>
      <c r="AP198" s="718"/>
      <c r="AQ198" s="718"/>
      <c r="AR198" s="718"/>
    </row>
    <row r="199" spans="1:46" s="684" customFormat="1" ht="17.100000000000001" customHeight="1">
      <c r="A199" s="1234"/>
      <c r="B199" s="1234"/>
      <c r="C199" s="1234"/>
      <c r="D199" s="1234"/>
      <c r="E199" s="1234"/>
      <c r="F199" s="1007"/>
      <c r="G199" s="1016"/>
      <c r="H199" s="1017"/>
      <c r="I199" s="1018"/>
      <c r="J199" s="1008"/>
      <c r="K199" s="1150"/>
      <c r="L199" s="1273"/>
      <c r="M199" s="1274"/>
      <c r="N199" s="1230"/>
      <c r="O199" s="708"/>
      <c r="P199" s="710"/>
      <c r="Q199" s="709"/>
      <c r="R199" s="705"/>
      <c r="S199" s="705"/>
      <c r="T199" s="705"/>
      <c r="U199" s="705"/>
      <c r="V199" s="705"/>
      <c r="W199" s="705"/>
      <c r="X199" s="705"/>
      <c r="Y199" s="705"/>
      <c r="Z199" s="706"/>
      <c r="AA199" s="706"/>
      <c r="AB199" s="707"/>
      <c r="AC199" s="703"/>
      <c r="AD199" s="703"/>
      <c r="AE199" s="707"/>
      <c r="AF199" s="703"/>
      <c r="AG199" s="1262"/>
      <c r="AH199" s="718"/>
      <c r="AI199" s="721"/>
      <c r="AJ199" s="721"/>
      <c r="AK199" s="721"/>
      <c r="AL199" s="721"/>
      <c r="AM199" s="721"/>
      <c r="AN199" s="721"/>
      <c r="AO199" s="718"/>
      <c r="AP199" s="718"/>
      <c r="AQ199" s="718"/>
      <c r="AR199" s="718"/>
    </row>
    <row r="200" spans="1:46" s="683" customFormat="1" ht="15" customHeight="1">
      <c r="A200" s="1234"/>
      <c r="B200" s="1234"/>
      <c r="C200" s="1234"/>
      <c r="D200" s="1234"/>
      <c r="E200" s="1015"/>
      <c r="F200" s="1009"/>
      <c r="G200" s="1011"/>
      <c r="H200" s="1009"/>
      <c r="I200" s="1018"/>
      <c r="J200" s="1008"/>
      <c r="K200" s="1002"/>
      <c r="L200" s="687"/>
      <c r="M200" s="696" t="s">
        <v>5</v>
      </c>
      <c r="N200" s="696"/>
      <c r="O200" s="696"/>
      <c r="P200" s="696"/>
      <c r="Q200" s="696"/>
      <c r="R200" s="696"/>
      <c r="S200" s="696"/>
      <c r="T200" s="696"/>
      <c r="U200" s="696"/>
      <c r="V200" s="696"/>
      <c r="W200" s="696"/>
      <c r="X200" s="696"/>
      <c r="Y200" s="696"/>
      <c r="Z200" s="696"/>
      <c r="AA200" s="696"/>
      <c r="AB200" s="696"/>
      <c r="AC200" s="696"/>
      <c r="AD200" s="696"/>
      <c r="AE200" s="696"/>
      <c r="AF200" s="696"/>
      <c r="AG200" s="1263"/>
      <c r="AH200" s="720"/>
      <c r="AI200" s="720"/>
      <c r="AJ200" s="722"/>
      <c r="AK200" s="722"/>
      <c r="AL200" s="722"/>
      <c r="AM200" s="722"/>
      <c r="AN200" s="722"/>
      <c r="AO200" s="720"/>
      <c r="AP200" s="720"/>
      <c r="AQ200" s="720"/>
      <c r="AR200" s="720"/>
    </row>
    <row r="201" spans="1:46" s="683" customFormat="1" ht="15" customHeight="1">
      <c r="A201" s="1234"/>
      <c r="B201" s="1234"/>
      <c r="C201" s="1234"/>
      <c r="D201" s="1015"/>
      <c r="E201" s="1015"/>
      <c r="F201" s="1009"/>
      <c r="G201" s="1016"/>
      <c r="H201" s="1009"/>
      <c r="I201" s="1002"/>
      <c r="J201" s="993"/>
      <c r="K201" s="1002"/>
      <c r="L201" s="687"/>
      <c r="M201" s="695" t="s">
        <v>17</v>
      </c>
      <c r="N201" s="695"/>
      <c r="O201" s="695"/>
      <c r="P201" s="695"/>
      <c r="Q201" s="695"/>
      <c r="R201" s="695"/>
      <c r="S201" s="695"/>
      <c r="T201" s="695"/>
      <c r="U201" s="695"/>
      <c r="V201" s="695"/>
      <c r="W201" s="695"/>
      <c r="X201" s="695"/>
      <c r="Y201" s="695"/>
      <c r="Z201" s="695"/>
      <c r="AA201" s="695"/>
      <c r="AB201" s="695"/>
      <c r="AC201" s="695"/>
      <c r="AD201" s="695"/>
      <c r="AE201" s="695"/>
      <c r="AF201" s="703"/>
      <c r="AG201" s="698"/>
      <c r="AH201" s="720"/>
      <c r="AI201" s="720"/>
      <c r="AJ201" s="722"/>
      <c r="AK201" s="722"/>
      <c r="AL201" s="722"/>
      <c r="AM201" s="722"/>
      <c r="AN201" s="722"/>
      <c r="AO201" s="720"/>
      <c r="AP201" s="720"/>
      <c r="AQ201" s="720"/>
      <c r="AR201" s="720"/>
    </row>
    <row r="202" spans="1:46" s="683" customFormat="1" ht="15" customHeight="1">
      <c r="A202" s="1234"/>
      <c r="B202" s="1234"/>
      <c r="C202" s="1015"/>
      <c r="D202" s="1015"/>
      <c r="E202" s="1015"/>
      <c r="F202" s="1009"/>
      <c r="G202" s="1016"/>
      <c r="H202" s="1009"/>
      <c r="I202" s="1002"/>
      <c r="J202" s="993"/>
      <c r="K202" s="1002"/>
      <c r="L202" s="687"/>
      <c r="M202" s="694" t="s">
        <v>18</v>
      </c>
      <c r="N202" s="694"/>
      <c r="O202" s="694"/>
      <c r="P202" s="694"/>
      <c r="Q202" s="694"/>
      <c r="R202" s="694"/>
      <c r="S202" s="694"/>
      <c r="T202" s="694"/>
      <c r="U202" s="694"/>
      <c r="V202" s="694"/>
      <c r="W202" s="694"/>
      <c r="X202" s="694"/>
      <c r="Y202" s="694"/>
      <c r="Z202" s="690"/>
      <c r="AA202" s="690"/>
      <c r="AB202" s="707"/>
      <c r="AC202" s="703"/>
      <c r="AD202" s="702"/>
      <c r="AE202" s="694"/>
      <c r="AF202" s="703"/>
      <c r="AG202" s="698"/>
      <c r="AH202" s="720"/>
      <c r="AI202" s="720"/>
      <c r="AJ202" s="720"/>
      <c r="AK202" s="720"/>
      <c r="AL202" s="720"/>
      <c r="AM202" s="720"/>
      <c r="AN202" s="720"/>
      <c r="AO202" s="720"/>
      <c r="AP202" s="720"/>
      <c r="AQ202" s="720"/>
      <c r="AR202" s="720"/>
    </row>
    <row r="203" spans="1:46" s="683" customFormat="1" ht="15" customHeight="1">
      <c r="A203" s="1234"/>
      <c r="B203" s="1015"/>
      <c r="C203" s="1015"/>
      <c r="D203" s="1015"/>
      <c r="E203" s="1015"/>
      <c r="F203" s="1009"/>
      <c r="G203" s="1016"/>
      <c r="H203" s="1009"/>
      <c r="I203" s="1002"/>
      <c r="J203" s="993"/>
      <c r="K203" s="1002"/>
      <c r="L203" s="687"/>
      <c r="M203" s="697" t="s">
        <v>19</v>
      </c>
      <c r="N203" s="697"/>
      <c r="O203" s="697"/>
      <c r="P203" s="697"/>
      <c r="Q203" s="697"/>
      <c r="R203" s="697"/>
      <c r="S203" s="697"/>
      <c r="T203" s="697"/>
      <c r="U203" s="697"/>
      <c r="V203" s="697"/>
      <c r="W203" s="697"/>
      <c r="X203" s="697"/>
      <c r="Y203" s="697"/>
      <c r="Z203" s="690"/>
      <c r="AA203" s="690"/>
      <c r="AB203" s="707"/>
      <c r="AC203" s="703"/>
      <c r="AD203" s="702"/>
      <c r="AE203" s="694"/>
      <c r="AF203" s="703"/>
      <c r="AG203" s="698"/>
      <c r="AH203" s="720"/>
      <c r="AI203" s="720"/>
      <c r="AJ203" s="720"/>
      <c r="AK203" s="720"/>
      <c r="AL203" s="720"/>
      <c r="AM203" s="720"/>
      <c r="AN203" s="720"/>
      <c r="AO203" s="720"/>
      <c r="AP203" s="720"/>
      <c r="AQ203" s="720"/>
      <c r="AR203" s="720"/>
    </row>
    <row r="204" spans="1:46" s="683" customFormat="1" ht="15" customHeight="1">
      <c r="A204" s="988"/>
      <c r="B204" s="988"/>
      <c r="C204" s="988"/>
      <c r="D204" s="988"/>
      <c r="E204" s="988"/>
      <c r="F204" s="988"/>
      <c r="G204" s="1001"/>
      <c r="H204" s="1002"/>
      <c r="I204" s="992"/>
      <c r="J204" s="993"/>
      <c r="K204" s="988"/>
      <c r="L204" s="687"/>
      <c r="M204" s="704" t="s">
        <v>308</v>
      </c>
      <c r="N204" s="704"/>
      <c r="O204" s="704"/>
      <c r="P204" s="704"/>
      <c r="Q204" s="704"/>
      <c r="R204" s="704"/>
      <c r="S204" s="704"/>
      <c r="T204" s="704"/>
      <c r="U204" s="704"/>
      <c r="V204" s="704"/>
      <c r="W204" s="704"/>
      <c r="X204" s="704"/>
      <c r="Y204" s="704"/>
      <c r="Z204" s="690"/>
      <c r="AA204" s="690"/>
      <c r="AB204" s="707"/>
      <c r="AC204" s="703"/>
      <c r="AD204" s="702"/>
      <c r="AE204" s="694"/>
      <c r="AF204" s="703"/>
      <c r="AG204" s="698"/>
      <c r="AH204" s="720"/>
      <c r="AI204" s="720"/>
      <c r="AJ204" s="720"/>
      <c r="AK204" s="720"/>
      <c r="AL204" s="720"/>
      <c r="AM204" s="720"/>
      <c r="AN204" s="720"/>
      <c r="AO204" s="720"/>
      <c r="AP204" s="720"/>
      <c r="AQ204" s="720"/>
      <c r="AR204" s="720"/>
    </row>
    <row r="205" spans="1:46" ht="15" customHeight="1">
      <c r="G205" s="156"/>
      <c r="H205" s="157"/>
      <c r="I205" s="157"/>
      <c r="J205" s="85"/>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204"/>
      <c r="AL205" s="204"/>
      <c r="AM205" s="204"/>
      <c r="AN205" s="204"/>
      <c r="AO205" s="204"/>
      <c r="AP205" s="204"/>
      <c r="AQ205" s="204"/>
      <c r="AR205" s="204"/>
      <c r="AS205" s="204"/>
      <c r="AT205" s="204"/>
    </row>
    <row r="206" spans="1:46" ht="15" customHeight="1">
      <c r="G206" s="156"/>
      <c r="H206" s="157"/>
      <c r="I206" s="157"/>
      <c r="J206" s="85"/>
      <c r="K206" s="157"/>
      <c r="L206" s="157"/>
      <c r="M206" s="157"/>
      <c r="N206" s="157"/>
      <c r="O206" s="157"/>
      <c r="P206" s="157"/>
      <c r="Q206" s="1236"/>
      <c r="R206" s="157"/>
      <c r="S206" s="157"/>
      <c r="T206" s="157"/>
      <c r="U206" s="1236"/>
      <c r="V206" s="157"/>
      <c r="W206" s="157"/>
      <c r="X206" s="157"/>
      <c r="Y206" s="1088"/>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6"/>
      <c r="R207" s="157"/>
      <c r="S207" s="157"/>
      <c r="T207" s="157"/>
      <c r="U207" s="1236"/>
      <c r="V207" s="157"/>
      <c r="W207" s="157"/>
      <c r="X207" s="157"/>
      <c r="Y207" s="157"/>
      <c r="Z207" s="157"/>
      <c r="AA207" s="157"/>
      <c r="AB207" s="157"/>
      <c r="AC207" s="157"/>
    </row>
    <row r="208" spans="1:46" ht="15" customHeight="1">
      <c r="G208" s="156"/>
      <c r="H208" s="157"/>
      <c r="I208" s="157"/>
      <c r="J208" s="85"/>
      <c r="K208" s="157"/>
      <c r="L208" s="157"/>
      <c r="M208" s="157"/>
      <c r="N208" s="157"/>
      <c r="O208" s="157"/>
      <c r="Q208" s="1236"/>
      <c r="V208" s="157"/>
      <c r="W208" s="157"/>
      <c r="X208" s="157"/>
      <c r="Z208" s="157"/>
      <c r="AA208" s="157"/>
      <c r="AB208" s="157"/>
      <c r="AC208" s="729"/>
      <c r="AD208" s="157"/>
    </row>
    <row r="209" spans="1:83" ht="15" customHeight="1">
      <c r="G209" s="156"/>
      <c r="H209" s="157"/>
      <c r="I209" s="157"/>
      <c r="J209" s="85"/>
      <c r="K209" s="157"/>
      <c r="L209" s="157"/>
      <c r="M209" s="157"/>
      <c r="N209" s="157"/>
      <c r="O209" s="157"/>
      <c r="Q209" s="225"/>
      <c r="Y209" s="157"/>
      <c r="Z209" s="157"/>
      <c r="AA209" s="157"/>
      <c r="AB209" s="157"/>
      <c r="AC209" s="157"/>
      <c r="AD209" s="157"/>
      <c r="AE209" s="157"/>
    </row>
    <row r="210" spans="1:83" ht="15" customHeight="1">
      <c r="A210" s="730"/>
      <c r="B210" s="730"/>
      <c r="C210" s="730"/>
      <c r="D210" s="730"/>
      <c r="E210" s="730"/>
      <c r="F210" s="730"/>
      <c r="G210" s="733"/>
      <c r="H210" s="734"/>
      <c r="I210" s="734"/>
      <c r="J210" s="731"/>
      <c r="K210" s="734"/>
      <c r="L210" s="734"/>
      <c r="M210" s="734"/>
      <c r="N210" s="1318" t="s">
        <v>84</v>
      </c>
      <c r="O210" s="1268"/>
      <c r="P210" s="1264">
        <v>1</v>
      </c>
      <c r="Q210" s="1287"/>
      <c r="R210" s="1230" t="s">
        <v>83</v>
      </c>
      <c r="S210" s="1319"/>
      <c r="T210" s="1310">
        <v>1</v>
      </c>
      <c r="U210" s="1237"/>
      <c r="V210" s="1230" t="s">
        <v>83</v>
      </c>
      <c r="W210" s="836"/>
      <c r="X210" s="737">
        <v>1</v>
      </c>
      <c r="Y210" s="1088"/>
      <c r="Z210" s="734"/>
      <c r="AA210" s="734"/>
      <c r="AB210" s="734"/>
      <c r="AC210" s="734"/>
      <c r="AD210" s="734"/>
      <c r="AE210" s="730"/>
      <c r="AF210" s="728"/>
      <c r="AG210" s="728"/>
      <c r="AH210" s="728"/>
      <c r="AI210" s="728"/>
      <c r="AJ210" s="728"/>
      <c r="AK210" s="728"/>
      <c r="AL210" s="728"/>
      <c r="AM210" s="728"/>
      <c r="AN210" s="728"/>
      <c r="AO210" s="728"/>
      <c r="AP210" s="728"/>
      <c r="AQ210" s="728"/>
      <c r="AR210" s="728"/>
      <c r="AS210" s="728"/>
      <c r="AT210" s="728"/>
      <c r="AU210" s="728"/>
      <c r="AV210" s="728"/>
      <c r="AW210" s="728"/>
      <c r="AX210" s="728"/>
      <c r="AY210" s="728"/>
      <c r="AZ210" s="728"/>
      <c r="BA210" s="728"/>
      <c r="BB210" s="728"/>
      <c r="BC210" s="728"/>
      <c r="BD210" s="728"/>
      <c r="BE210" s="728"/>
      <c r="BF210" s="728"/>
      <c r="BG210" s="728"/>
      <c r="BH210" s="728"/>
      <c r="BI210" s="728"/>
      <c r="BJ210" s="728"/>
      <c r="BK210" s="728"/>
      <c r="BL210" s="728"/>
      <c r="BM210" s="728"/>
      <c r="BN210" s="728"/>
      <c r="BO210" s="728"/>
      <c r="BP210" s="728"/>
      <c r="BQ210" s="728"/>
      <c r="BR210" s="728"/>
      <c r="BS210" s="728"/>
      <c r="BT210" s="728"/>
      <c r="BU210" s="728"/>
      <c r="BV210" s="728"/>
      <c r="BW210" s="728"/>
      <c r="BX210" s="728"/>
      <c r="BY210" s="728"/>
      <c r="BZ210" s="728"/>
      <c r="CA210" s="728"/>
      <c r="CB210" s="728"/>
      <c r="CC210" s="728"/>
      <c r="CD210" s="728"/>
      <c r="CE210" s="728"/>
    </row>
    <row r="211" spans="1:83" ht="15" customHeight="1">
      <c r="A211" s="730"/>
      <c r="B211" s="730"/>
      <c r="C211" s="730"/>
      <c r="D211" s="730"/>
      <c r="E211" s="730"/>
      <c r="F211" s="730"/>
      <c r="G211" s="733"/>
      <c r="H211" s="734"/>
      <c r="I211" s="734"/>
      <c r="J211" s="731"/>
      <c r="K211" s="734"/>
      <c r="L211" s="734"/>
      <c r="M211" s="734"/>
      <c r="N211" s="1318"/>
      <c r="O211" s="1268"/>
      <c r="P211" s="1264"/>
      <c r="Q211" s="1287"/>
      <c r="R211" s="1230"/>
      <c r="S211" s="1320"/>
      <c r="T211" s="1311"/>
      <c r="U211" s="1237"/>
      <c r="V211" s="1230"/>
      <c r="W211" s="735"/>
      <c r="X211" s="735"/>
      <c r="Y211" s="735" t="s">
        <v>711</v>
      </c>
      <c r="Z211" s="734"/>
      <c r="AA211" s="734"/>
      <c r="AB211" s="734"/>
      <c r="AC211" s="734"/>
      <c r="AD211" s="734"/>
      <c r="AE211" s="734"/>
      <c r="AF211" s="728"/>
      <c r="AG211" s="728"/>
      <c r="AH211" s="728"/>
      <c r="AI211" s="728"/>
      <c r="AJ211" s="728"/>
      <c r="AK211" s="728"/>
      <c r="AL211" s="728"/>
      <c r="AM211" s="728"/>
      <c r="AN211" s="728"/>
      <c r="AO211" s="728"/>
      <c r="AP211" s="728"/>
      <c r="AQ211" s="728"/>
      <c r="AR211" s="728"/>
      <c r="AS211" s="728"/>
      <c r="AT211" s="728"/>
      <c r="AU211" s="728"/>
      <c r="AV211" s="728"/>
      <c r="AW211" s="728"/>
      <c r="AX211" s="728"/>
      <c r="AY211" s="728"/>
      <c r="AZ211" s="728"/>
      <c r="BA211" s="728"/>
      <c r="BB211" s="728"/>
      <c r="BC211" s="728"/>
      <c r="BD211" s="728"/>
      <c r="BE211" s="728"/>
      <c r="BF211" s="728"/>
      <c r="BG211" s="728"/>
      <c r="BH211" s="728"/>
      <c r="BI211" s="728"/>
      <c r="BJ211" s="728"/>
      <c r="BK211" s="728"/>
      <c r="BL211" s="728"/>
      <c r="BM211" s="728"/>
      <c r="BN211" s="728"/>
      <c r="BO211" s="728"/>
      <c r="BP211" s="728"/>
      <c r="BQ211" s="728"/>
      <c r="BR211" s="728"/>
      <c r="BS211" s="728"/>
      <c r="BT211" s="728"/>
      <c r="BU211" s="728"/>
      <c r="BV211" s="728"/>
      <c r="BW211" s="728"/>
      <c r="BX211" s="728"/>
      <c r="BY211" s="728"/>
      <c r="BZ211" s="728"/>
      <c r="CA211" s="728"/>
      <c r="CB211" s="728"/>
      <c r="CC211" s="728"/>
      <c r="CD211" s="728"/>
      <c r="CE211" s="728"/>
    </row>
    <row r="212" spans="1:83" ht="15" customHeight="1">
      <c r="A212" s="730"/>
      <c r="B212" s="730"/>
      <c r="C212" s="730"/>
      <c r="D212" s="730"/>
      <c r="E212" s="730"/>
      <c r="F212" s="730"/>
      <c r="G212" s="733"/>
      <c r="H212" s="734"/>
      <c r="I212" s="734"/>
      <c r="J212" s="731"/>
      <c r="K212" s="734"/>
      <c r="L212" s="734"/>
      <c r="M212" s="734"/>
      <c r="N212" s="1318"/>
      <c r="O212" s="1268"/>
      <c r="P212" s="1264"/>
      <c r="Q212" s="1287"/>
      <c r="R212" s="1230"/>
      <c r="S212" s="732"/>
      <c r="T212" s="732"/>
      <c r="U212" s="735" t="s">
        <v>712</v>
      </c>
      <c r="V212" s="835"/>
      <c r="W212" s="736"/>
      <c r="X212" s="736"/>
      <c r="Y212" s="736"/>
      <c r="Z212" s="734"/>
      <c r="AA212" s="734"/>
      <c r="AB212" s="734"/>
      <c r="AC212" s="734"/>
      <c r="AD212" s="734"/>
      <c r="AE212" s="734"/>
      <c r="AF212" s="728"/>
      <c r="AG212" s="728"/>
      <c r="AH212" s="728"/>
      <c r="AI212" s="728"/>
      <c r="AJ212" s="728"/>
      <c r="AK212" s="728"/>
      <c r="AL212" s="728"/>
      <c r="AM212" s="728"/>
      <c r="AN212" s="728"/>
      <c r="AO212" s="728"/>
      <c r="AP212" s="728"/>
      <c r="AQ212" s="728"/>
      <c r="AR212" s="728"/>
      <c r="AS212" s="728"/>
      <c r="AT212" s="728"/>
      <c r="AU212" s="728"/>
      <c r="AV212" s="728"/>
      <c r="AW212" s="728"/>
      <c r="AX212" s="728"/>
      <c r="AY212" s="728"/>
      <c r="AZ212" s="728"/>
      <c r="BA212" s="728"/>
      <c r="BB212" s="728"/>
      <c r="BC212" s="728"/>
      <c r="BD212" s="728"/>
      <c r="BE212" s="728"/>
      <c r="BF212" s="728"/>
      <c r="BG212" s="728"/>
      <c r="BH212" s="728"/>
      <c r="BI212" s="728"/>
      <c r="BJ212" s="728"/>
      <c r="BK212" s="728"/>
      <c r="BL212" s="728"/>
      <c r="BM212" s="728"/>
      <c r="BN212" s="728"/>
      <c r="BO212" s="728"/>
      <c r="BP212" s="728"/>
      <c r="BQ212" s="728"/>
      <c r="BR212" s="728"/>
      <c r="BS212" s="728"/>
      <c r="BT212" s="728"/>
      <c r="BU212" s="728"/>
      <c r="BV212" s="728"/>
      <c r="BW212" s="728"/>
      <c r="BX212" s="728"/>
      <c r="BY212" s="728"/>
      <c r="BZ212" s="728"/>
      <c r="CA212" s="728"/>
      <c r="CB212" s="728"/>
      <c r="CC212" s="728"/>
      <c r="CD212" s="728"/>
      <c r="CE212" s="728"/>
    </row>
    <row r="213" spans="1:83" ht="15" customHeight="1">
      <c r="A213" s="730"/>
      <c r="B213" s="730"/>
      <c r="C213" s="730"/>
      <c r="D213" s="730"/>
      <c r="E213" s="730"/>
      <c r="F213" s="730"/>
      <c r="G213" s="733"/>
      <c r="H213" s="734"/>
      <c r="I213" s="734"/>
      <c r="J213" s="731"/>
      <c r="K213" s="734"/>
      <c r="L213" s="734"/>
      <c r="M213" s="734"/>
      <c r="N213" s="1230"/>
      <c r="O213" s="833"/>
      <c r="P213" s="833"/>
      <c r="Q213" s="834"/>
      <c r="R213" s="835"/>
      <c r="S213" s="736"/>
      <c r="T213" s="736"/>
      <c r="U213" s="736"/>
      <c r="V213" s="736"/>
      <c r="W213" s="736"/>
      <c r="X213" s="736"/>
      <c r="Y213" s="736"/>
      <c r="Z213" s="734"/>
      <c r="AA213" s="734"/>
      <c r="AB213" s="734"/>
      <c r="AC213" s="734"/>
      <c r="AD213" s="734"/>
      <c r="AE213" s="734"/>
      <c r="AF213" s="728"/>
      <c r="AG213" s="728"/>
      <c r="AH213" s="728"/>
      <c r="AI213" s="728"/>
      <c r="AJ213" s="728"/>
      <c r="AK213" s="728"/>
      <c r="AL213" s="728"/>
      <c r="AM213" s="728"/>
      <c r="AN213" s="728"/>
      <c r="AO213" s="728"/>
      <c r="AP213" s="728"/>
      <c r="AQ213" s="728"/>
      <c r="AR213" s="728"/>
      <c r="AS213" s="728"/>
      <c r="AT213" s="728"/>
      <c r="AU213" s="728"/>
      <c r="AV213" s="728"/>
      <c r="AW213" s="728"/>
      <c r="AX213" s="728"/>
      <c r="AY213" s="728"/>
      <c r="AZ213" s="728"/>
      <c r="BA213" s="728"/>
      <c r="BB213" s="728"/>
      <c r="BC213" s="728"/>
      <c r="BD213" s="728"/>
      <c r="BE213" s="728"/>
      <c r="BF213" s="728"/>
      <c r="BG213" s="728"/>
      <c r="BH213" s="728"/>
      <c r="BI213" s="728"/>
      <c r="BJ213" s="728"/>
      <c r="BK213" s="728"/>
      <c r="BL213" s="728"/>
      <c r="BM213" s="728"/>
      <c r="BN213" s="728"/>
      <c r="BO213" s="728"/>
      <c r="BP213" s="728"/>
      <c r="BQ213" s="728"/>
      <c r="BR213" s="728"/>
      <c r="BS213" s="728"/>
      <c r="BT213" s="728"/>
      <c r="BU213" s="728"/>
      <c r="BV213" s="728"/>
      <c r="BW213" s="728"/>
      <c r="BX213" s="728"/>
      <c r="BY213" s="728"/>
      <c r="BZ213" s="728"/>
      <c r="CA213" s="728"/>
      <c r="CB213" s="728"/>
      <c r="CC213" s="728"/>
      <c r="CD213" s="728"/>
      <c r="CE213" s="728"/>
    </row>
    <row r="215" spans="1:83" s="36" customFormat="1" ht="17.100000000000001" customHeight="1">
      <c r="A215" s="98"/>
      <c r="B215" s="98"/>
      <c r="C215" s="86"/>
      <c r="D215" s="151"/>
      <c r="E215" s="170"/>
      <c r="F215" s="172"/>
      <c r="G215" s="172"/>
      <c r="H215" s="171"/>
      <c r="I215" s="171"/>
      <c r="J215" s="171"/>
      <c r="K215" s="171"/>
      <c r="L215" s="171"/>
      <c r="M215" s="171"/>
      <c r="N215" s="171"/>
      <c r="O215" s="171"/>
      <c r="P215" s="171"/>
      <c r="Q215" s="171"/>
      <c r="R215" s="171"/>
      <c r="S215" s="171"/>
      <c r="T215" s="153"/>
      <c r="U215" s="153"/>
      <c r="V215" s="153"/>
      <c r="W215" s="173"/>
      <c r="X215" s="173"/>
    </row>
    <row r="216" spans="1:83" s="741" customFormat="1" ht="18.75" customHeight="1">
      <c r="X216" s="720"/>
      <c r="Y216" s="720"/>
      <c r="Z216" s="720"/>
      <c r="AA216" s="720"/>
      <c r="AB216" s="720"/>
      <c r="AC216" s="720"/>
      <c r="AD216" s="720"/>
      <c r="AE216" s="720"/>
      <c r="AF216" s="720"/>
      <c r="AG216" s="720"/>
      <c r="AH216" s="720"/>
      <c r="AI216" s="720"/>
      <c r="AJ216" s="720"/>
    </row>
    <row r="217" spans="1:83" s="35" customFormat="1" ht="17.100000000000001" customHeight="1">
      <c r="G217" s="35" t="s">
        <v>13</v>
      </c>
      <c r="I217" s="35" t="s">
        <v>744</v>
      </c>
      <c r="V217" s="158"/>
      <c r="X217" s="217"/>
      <c r="Y217" s="217"/>
      <c r="Z217" s="217"/>
      <c r="AA217" s="217"/>
      <c r="AB217" s="217"/>
      <c r="AC217" s="217"/>
      <c r="AD217" s="217"/>
      <c r="AE217" s="217"/>
      <c r="AF217" s="217"/>
      <c r="AG217" s="217"/>
      <c r="AH217" s="217"/>
      <c r="AI217" s="217"/>
      <c r="AJ217" s="217"/>
    </row>
    <row r="218" spans="1:83" s="741" customFormat="1" ht="17.100000000000001" customHeight="1">
      <c r="L218" s="122"/>
      <c r="M218" s="122"/>
      <c r="N218" s="122"/>
      <c r="O218" s="122"/>
      <c r="P218" s="122"/>
      <c r="Q218" s="122"/>
      <c r="R218" s="122"/>
      <c r="S218" s="122"/>
      <c r="T218" s="122"/>
      <c r="U218" s="122"/>
      <c r="V218" s="122"/>
      <c r="W218" s="122"/>
      <c r="X218" s="720"/>
      <c r="Y218" s="720"/>
      <c r="Z218" s="720"/>
      <c r="AA218" s="720"/>
      <c r="AB218" s="720"/>
      <c r="AC218" s="720"/>
      <c r="AD218" s="720"/>
      <c r="AE218" s="720"/>
      <c r="AF218" s="720"/>
      <c r="AG218" s="720"/>
      <c r="AH218" s="720"/>
      <c r="AI218" s="720"/>
      <c r="AJ218" s="720"/>
    </row>
    <row r="219" spans="1:83" s="798" customFormat="1" ht="22.5">
      <c r="A219" s="1234">
        <v>1</v>
      </c>
      <c r="B219" s="882"/>
      <c r="C219" s="882"/>
      <c r="D219" s="882"/>
      <c r="E219" s="883"/>
      <c r="F219" s="884"/>
      <c r="G219" s="884"/>
      <c r="H219" s="884"/>
      <c r="I219" s="885"/>
      <c r="J219" s="880"/>
      <c r="K219" s="887"/>
      <c r="L219" s="780">
        <f>mergeValue(A219)</f>
        <v>1</v>
      </c>
      <c r="M219" s="640" t="s">
        <v>20</v>
      </c>
      <c r="N219" s="645"/>
      <c r="O219" s="1290"/>
      <c r="P219" s="1291"/>
      <c r="Q219" s="1291"/>
      <c r="R219" s="1291"/>
      <c r="S219" s="1291"/>
      <c r="T219" s="1291"/>
      <c r="U219" s="1291"/>
      <c r="V219" s="1292"/>
      <c r="W219" s="629" t="s">
        <v>475</v>
      </c>
      <c r="X219" s="807"/>
      <c r="Y219" s="828"/>
      <c r="Z219" s="828" t="str">
        <f t="shared" ref="Z219:Z232" si="3">IF(M219="","",M219 )</f>
        <v>Наименование тарифа</v>
      </c>
      <c r="AA219" s="828"/>
      <c r="AB219" s="828"/>
      <c r="AC219" s="828"/>
      <c r="AD219" s="807"/>
      <c r="AE219" s="807"/>
      <c r="AF219" s="807"/>
      <c r="AG219" s="807"/>
      <c r="AH219" s="807"/>
      <c r="AI219" s="807"/>
      <c r="AJ219" s="807"/>
    </row>
    <row r="220" spans="1:83" s="798" customFormat="1" ht="22.5">
      <c r="A220" s="1234"/>
      <c r="B220" s="1234">
        <v>1</v>
      </c>
      <c r="C220" s="882"/>
      <c r="D220" s="882"/>
      <c r="E220" s="884"/>
      <c r="F220" s="884"/>
      <c r="G220" s="884"/>
      <c r="H220" s="884"/>
      <c r="I220" s="879"/>
      <c r="J220" s="878"/>
      <c r="K220" s="881"/>
      <c r="L220" s="780" t="str">
        <f>mergeValue(A220) &amp;"."&amp; mergeValue(B220)</f>
        <v>1.1</v>
      </c>
      <c r="M220" s="691" t="s">
        <v>16</v>
      </c>
      <c r="N220" s="645"/>
      <c r="O220" s="1290"/>
      <c r="P220" s="1291"/>
      <c r="Q220" s="1291"/>
      <c r="R220" s="1291"/>
      <c r="S220" s="1291"/>
      <c r="T220" s="1291"/>
      <c r="U220" s="1291"/>
      <c r="V220" s="1292"/>
      <c r="W220" s="629" t="s">
        <v>476</v>
      </c>
      <c r="X220" s="807"/>
      <c r="Y220" s="828"/>
      <c r="Z220" s="828" t="str">
        <f t="shared" si="3"/>
        <v>Территория действия тарифа</v>
      </c>
      <c r="AA220" s="828"/>
      <c r="AB220" s="828"/>
      <c r="AC220" s="828"/>
      <c r="AD220" s="807"/>
      <c r="AE220" s="807"/>
      <c r="AF220" s="807"/>
      <c r="AG220" s="807"/>
      <c r="AH220" s="807"/>
      <c r="AI220" s="807"/>
      <c r="AJ220" s="807"/>
    </row>
    <row r="221" spans="1:83" s="798" customFormat="1" ht="22.5">
      <c r="A221" s="1234"/>
      <c r="B221" s="1234"/>
      <c r="C221" s="1234">
        <v>1</v>
      </c>
      <c r="D221" s="882"/>
      <c r="E221" s="884"/>
      <c r="F221" s="884"/>
      <c r="G221" s="884"/>
      <c r="H221" s="884"/>
      <c r="I221" s="886"/>
      <c r="J221" s="878"/>
      <c r="K221" s="881"/>
      <c r="L221" s="780" t="str">
        <f>mergeValue(A221) &amp;"."&amp; mergeValue(B221)&amp;"."&amp; mergeValue(C221)</f>
        <v>1.1.1</v>
      </c>
      <c r="M221" s="692" t="s">
        <v>7</v>
      </c>
      <c r="N221" s="645"/>
      <c r="O221" s="1290"/>
      <c r="P221" s="1291"/>
      <c r="Q221" s="1291"/>
      <c r="R221" s="1291"/>
      <c r="S221" s="1291"/>
      <c r="T221" s="1291"/>
      <c r="U221" s="1291"/>
      <c r="V221" s="1292"/>
      <c r="W221" s="629" t="s">
        <v>632</v>
      </c>
      <c r="X221" s="807"/>
      <c r="Y221" s="828"/>
      <c r="Z221" s="828" t="str">
        <f t="shared" si="3"/>
        <v xml:space="preserve">Наименование системы теплоснабжения </v>
      </c>
      <c r="AA221" s="828"/>
      <c r="AB221" s="828"/>
      <c r="AC221" s="828"/>
      <c r="AD221" s="807"/>
      <c r="AE221" s="807"/>
      <c r="AF221" s="807"/>
      <c r="AG221" s="807"/>
      <c r="AH221" s="807"/>
      <c r="AI221" s="807"/>
      <c r="AJ221" s="807"/>
    </row>
    <row r="222" spans="1:83" s="798" customFormat="1" ht="22.5">
      <c r="A222" s="1234"/>
      <c r="B222" s="1234"/>
      <c r="C222" s="1234"/>
      <c r="D222" s="1234">
        <v>1</v>
      </c>
      <c r="E222" s="884"/>
      <c r="F222" s="884"/>
      <c r="G222" s="884"/>
      <c r="H222" s="884"/>
      <c r="I222" s="886"/>
      <c r="J222" s="878"/>
      <c r="K222" s="881"/>
      <c r="L222" s="780" t="str">
        <f>mergeValue(A222) &amp;"."&amp; mergeValue(B222)&amp;"."&amp; mergeValue(C222)&amp;"."&amp; mergeValue(D222)</f>
        <v>1.1.1.1</v>
      </c>
      <c r="M222" s="693" t="s">
        <v>22</v>
      </c>
      <c r="N222" s="645"/>
      <c r="O222" s="1290"/>
      <c r="P222" s="1291"/>
      <c r="Q222" s="1291"/>
      <c r="R222" s="1291"/>
      <c r="S222" s="1291"/>
      <c r="T222" s="1291"/>
      <c r="U222" s="1291"/>
      <c r="V222" s="1292"/>
      <c r="W222" s="629" t="s">
        <v>633</v>
      </c>
      <c r="X222" s="807"/>
      <c r="Y222" s="828"/>
      <c r="Z222" s="828" t="str">
        <f t="shared" si="3"/>
        <v xml:space="preserve">Источник тепловой энергии  </v>
      </c>
      <c r="AA222" s="828"/>
      <c r="AB222" s="828"/>
      <c r="AC222" s="828"/>
      <c r="AD222" s="807"/>
      <c r="AE222" s="807"/>
      <c r="AF222" s="807"/>
      <c r="AG222" s="807"/>
      <c r="AH222" s="807"/>
      <c r="AI222" s="807"/>
      <c r="AJ222" s="807"/>
    </row>
    <row r="223" spans="1:83" s="798" customFormat="1" ht="101.25">
      <c r="A223" s="1234"/>
      <c r="B223" s="1234"/>
      <c r="C223" s="1234"/>
      <c r="D223" s="1234"/>
      <c r="E223" s="1234">
        <v>1</v>
      </c>
      <c r="F223" s="884"/>
      <c r="G223" s="884"/>
      <c r="H223" s="882">
        <v>1</v>
      </c>
      <c r="I223" s="1234">
        <v>1</v>
      </c>
      <c r="J223" s="884"/>
      <c r="K223" s="889"/>
      <c r="L223" s="780" t="str">
        <f>mergeValue(A223) &amp;"."&amp; mergeValue(B223)&amp;"."&amp; mergeValue(C223)&amp;"."&amp; mergeValue(D223)&amp;"."&amp; mergeValue(E223)</f>
        <v>1.1.1.1.1</v>
      </c>
      <c r="M223" s="553" t="s">
        <v>9</v>
      </c>
      <c r="N223" s="645"/>
      <c r="O223" s="1237"/>
      <c r="P223" s="1238"/>
      <c r="Q223" s="1238"/>
      <c r="R223" s="1238"/>
      <c r="S223" s="1238"/>
      <c r="T223" s="1238"/>
      <c r="U223" s="1238"/>
      <c r="V223" s="1239"/>
      <c r="W223" s="629" t="s">
        <v>637</v>
      </c>
      <c r="X223" s="807"/>
      <c r="Y223" s="828"/>
      <c r="Z223" s="828" t="str">
        <f t="shared" si="3"/>
        <v>Схема подключения теплопотребляющей установки к коллектору источника тепловой энергии</v>
      </c>
      <c r="AA223" s="828"/>
      <c r="AB223" s="828"/>
      <c r="AC223" s="828"/>
      <c r="AD223" s="807"/>
      <c r="AE223" s="807"/>
      <c r="AF223" s="807"/>
      <c r="AG223" s="807"/>
      <c r="AH223" s="807"/>
      <c r="AI223" s="807"/>
      <c r="AJ223" s="807"/>
    </row>
    <row r="224" spans="1:83" s="798" customFormat="1" ht="90">
      <c r="A224" s="1234"/>
      <c r="B224" s="1234"/>
      <c r="C224" s="1234"/>
      <c r="D224" s="1234"/>
      <c r="E224" s="1234"/>
      <c r="F224" s="1234">
        <v>1</v>
      </c>
      <c r="G224" s="882"/>
      <c r="H224" s="882"/>
      <c r="I224" s="1234"/>
      <c r="J224" s="1234">
        <v>1</v>
      </c>
      <c r="K224" s="890"/>
      <c r="L224" s="780" t="str">
        <f>mergeValue(A224) &amp;"."&amp; mergeValue(B224)&amp;"."&amp; mergeValue(C224)&amp;"."&amp; mergeValue(D224)&amp;"."&amp; mergeValue(E224)&amp;"."&amp; mergeValue(F224)</f>
        <v>1.1.1.1.1.1</v>
      </c>
      <c r="M224" s="554" t="s">
        <v>10</v>
      </c>
      <c r="N224" s="645"/>
      <c r="O224" s="1237"/>
      <c r="P224" s="1238"/>
      <c r="Q224" s="1238"/>
      <c r="R224" s="1238"/>
      <c r="S224" s="1238"/>
      <c r="T224" s="1238"/>
      <c r="U224" s="1238"/>
      <c r="V224" s="1239"/>
      <c r="W224" s="629" t="s">
        <v>635</v>
      </c>
      <c r="X224" s="807"/>
      <c r="Y224" s="828"/>
      <c r="Z224" s="828" t="str">
        <f t="shared" si="3"/>
        <v>Группа потребителей</v>
      </c>
      <c r="AA224" s="828"/>
      <c r="AB224" s="828"/>
      <c r="AC224" s="828"/>
      <c r="AD224" s="807"/>
      <c r="AE224" s="807"/>
      <c r="AF224" s="807"/>
      <c r="AG224" s="807"/>
      <c r="AH224" s="807"/>
      <c r="AI224" s="807"/>
      <c r="AJ224" s="807"/>
    </row>
    <row r="225" spans="1:36" s="798" customFormat="1" ht="195.75" customHeight="1">
      <c r="A225" s="1234"/>
      <c r="B225" s="1234"/>
      <c r="C225" s="1234"/>
      <c r="D225" s="1234"/>
      <c r="E225" s="1234"/>
      <c r="F225" s="1234"/>
      <c r="G225" s="882">
        <v>1</v>
      </c>
      <c r="H225" s="882"/>
      <c r="I225" s="1234"/>
      <c r="J225" s="1234"/>
      <c r="K225" s="890">
        <v>1</v>
      </c>
      <c r="L225" s="780" t="str">
        <f>mergeValue(A225) &amp;"."&amp; mergeValue(B225)&amp;"."&amp; mergeValue(C225)&amp;"."&amp; mergeValue(D225)&amp;"."&amp; mergeValue(E225)&amp;"."&amp; mergeValue(F225)&amp;"."&amp; mergeValue(G225)</f>
        <v>1.1.1.1.1.1.1</v>
      </c>
      <c r="M225" s="1064"/>
      <c r="N225" s="645"/>
      <c r="O225" s="762"/>
      <c r="P225" s="762"/>
      <c r="Q225" s="762"/>
      <c r="R225" s="1229"/>
      <c r="S225" s="1230" t="s">
        <v>83</v>
      </c>
      <c r="T225" s="1229"/>
      <c r="U225" s="1230" t="s">
        <v>83</v>
      </c>
      <c r="V225" s="762"/>
      <c r="W225" s="1204" t="s">
        <v>654</v>
      </c>
      <c r="X225" s="807" t="str">
        <f>strCheckDate(O226:V226)</f>
        <v/>
      </c>
      <c r="Y225" s="828"/>
      <c r="Z225" s="828" t="str">
        <f t="shared" si="3"/>
        <v/>
      </c>
      <c r="AA225" s="828"/>
      <c r="AB225" s="828"/>
      <c r="AC225" s="828"/>
      <c r="AD225" s="807"/>
      <c r="AE225" s="807"/>
      <c r="AF225" s="807"/>
      <c r="AG225" s="807"/>
      <c r="AH225" s="807"/>
      <c r="AI225" s="807"/>
      <c r="AJ225" s="807"/>
    </row>
    <row r="226" spans="1:36" s="798" customFormat="1" ht="14.25" hidden="1" customHeight="1">
      <c r="A226" s="1234"/>
      <c r="B226" s="1234"/>
      <c r="C226" s="1234"/>
      <c r="D226" s="1234"/>
      <c r="E226" s="1234"/>
      <c r="F226" s="1234"/>
      <c r="G226" s="882"/>
      <c r="H226" s="882"/>
      <c r="I226" s="1234"/>
      <c r="J226" s="1234"/>
      <c r="K226" s="890"/>
      <c r="L226" s="799"/>
      <c r="M226" s="645"/>
      <c r="N226" s="645"/>
      <c r="O226" s="762"/>
      <c r="P226" s="762"/>
      <c r="Q226" s="768" t="str">
        <f>R225 &amp; "-" &amp; T225</f>
        <v>-</v>
      </c>
      <c r="R226" s="1229"/>
      <c r="S226" s="1230"/>
      <c r="T226" s="1229"/>
      <c r="U226" s="1230"/>
      <c r="V226" s="762"/>
      <c r="W226" s="1204"/>
      <c r="X226" s="807"/>
      <c r="Y226" s="828"/>
      <c r="Z226" s="828" t="str">
        <f t="shared" si="3"/>
        <v/>
      </c>
      <c r="AA226" s="828"/>
      <c r="AB226" s="828"/>
      <c r="AC226" s="828"/>
      <c r="AD226" s="807"/>
      <c r="AE226" s="807"/>
      <c r="AF226" s="807"/>
      <c r="AG226" s="807"/>
      <c r="AH226" s="807"/>
      <c r="AI226" s="807"/>
      <c r="AJ226" s="807"/>
    </row>
    <row r="227" spans="1:36" s="798" customFormat="1" ht="15" customHeight="1">
      <c r="A227" s="1234"/>
      <c r="B227" s="1234"/>
      <c r="C227" s="1234"/>
      <c r="D227" s="1234"/>
      <c r="E227" s="1234"/>
      <c r="F227" s="1234"/>
      <c r="G227" s="884"/>
      <c r="H227" s="882"/>
      <c r="I227" s="1234"/>
      <c r="J227" s="1234"/>
      <c r="K227" s="889"/>
      <c r="L227" s="687"/>
      <c r="M227" s="556" t="s">
        <v>25</v>
      </c>
      <c r="N227" s="764"/>
      <c r="O227" s="764"/>
      <c r="P227" s="764"/>
      <c r="Q227" s="764"/>
      <c r="R227" s="764"/>
      <c r="S227" s="764"/>
      <c r="T227" s="764"/>
      <c r="U227" s="764"/>
      <c r="V227" s="761"/>
      <c r="W227" s="1204"/>
      <c r="X227" s="807"/>
      <c r="Y227" s="828"/>
      <c r="Z227" s="828" t="str">
        <f t="shared" si="3"/>
        <v>Добавить вид теплоносителя (параметры теплоносителя)</v>
      </c>
      <c r="AA227" s="828"/>
      <c r="AB227" s="828"/>
      <c r="AC227" s="828"/>
      <c r="AD227" s="807"/>
      <c r="AE227" s="807"/>
      <c r="AF227" s="807"/>
      <c r="AG227" s="807"/>
      <c r="AH227" s="807"/>
      <c r="AI227" s="807"/>
      <c r="AJ227" s="807"/>
    </row>
    <row r="228" spans="1:36" s="798" customFormat="1" ht="15" customHeight="1">
      <c r="A228" s="1234"/>
      <c r="B228" s="1234"/>
      <c r="C228" s="1234"/>
      <c r="D228" s="1234"/>
      <c r="E228" s="1234"/>
      <c r="F228" s="884"/>
      <c r="G228" s="884"/>
      <c r="H228" s="882"/>
      <c r="I228" s="1234"/>
      <c r="J228" s="884"/>
      <c r="K228" s="889"/>
      <c r="L228" s="687"/>
      <c r="M228" s="555" t="s">
        <v>11</v>
      </c>
      <c r="N228" s="764"/>
      <c r="O228" s="764"/>
      <c r="P228" s="764"/>
      <c r="Q228" s="764"/>
      <c r="R228" s="764"/>
      <c r="S228" s="764"/>
      <c r="T228" s="764"/>
      <c r="U228" s="763"/>
      <c r="V228" s="764"/>
      <c r="W228" s="664"/>
      <c r="X228" s="807"/>
      <c r="Y228" s="828"/>
      <c r="Z228" s="828" t="str">
        <f t="shared" si="3"/>
        <v>Добавить группу потребителей</v>
      </c>
      <c r="AA228" s="828"/>
      <c r="AB228" s="828"/>
      <c r="AC228" s="828"/>
      <c r="AD228" s="807"/>
      <c r="AE228" s="807"/>
      <c r="AF228" s="807"/>
      <c r="AG228" s="807"/>
      <c r="AH228" s="807"/>
      <c r="AI228" s="807"/>
      <c r="AJ228" s="807"/>
    </row>
    <row r="229" spans="1:36" s="798" customFormat="1" ht="15" customHeight="1">
      <c r="A229" s="1234"/>
      <c r="B229" s="1234"/>
      <c r="C229" s="1234"/>
      <c r="D229" s="1234"/>
      <c r="E229" s="888"/>
      <c r="F229" s="884"/>
      <c r="G229" s="884"/>
      <c r="H229" s="884"/>
      <c r="I229" s="880"/>
      <c r="J229" s="877"/>
      <c r="K229" s="887"/>
      <c r="L229" s="687"/>
      <c r="M229" s="759" t="s">
        <v>12</v>
      </c>
      <c r="N229" s="764"/>
      <c r="O229" s="764"/>
      <c r="P229" s="764"/>
      <c r="Q229" s="764"/>
      <c r="R229" s="764"/>
      <c r="S229" s="764"/>
      <c r="T229" s="764"/>
      <c r="U229" s="763"/>
      <c r="V229" s="764"/>
      <c r="W229" s="664"/>
      <c r="X229" s="807"/>
      <c r="Y229" s="828"/>
      <c r="Z229" s="828" t="str">
        <f t="shared" si="3"/>
        <v>Добавить схему подключения</v>
      </c>
      <c r="AA229" s="828"/>
      <c r="AB229" s="828"/>
      <c r="AC229" s="828"/>
      <c r="AD229" s="807"/>
      <c r="AE229" s="807"/>
      <c r="AF229" s="807"/>
      <c r="AG229" s="807"/>
      <c r="AH229" s="807"/>
      <c r="AI229" s="807"/>
      <c r="AJ229" s="807"/>
    </row>
    <row r="230" spans="1:36" s="798" customFormat="1" ht="15" customHeight="1">
      <c r="A230" s="1234"/>
      <c r="B230" s="1234"/>
      <c r="C230" s="1234"/>
      <c r="D230" s="888"/>
      <c r="E230" s="888"/>
      <c r="F230" s="884"/>
      <c r="G230" s="884"/>
      <c r="H230" s="884"/>
      <c r="I230" s="880"/>
      <c r="J230" s="877"/>
      <c r="K230" s="887"/>
      <c r="L230" s="687"/>
      <c r="M230" s="758" t="s">
        <v>17</v>
      </c>
      <c r="N230" s="764"/>
      <c r="O230" s="764"/>
      <c r="P230" s="764"/>
      <c r="Q230" s="764"/>
      <c r="R230" s="764"/>
      <c r="S230" s="764"/>
      <c r="T230" s="764"/>
      <c r="U230" s="763"/>
      <c r="V230" s="764"/>
      <c r="W230" s="664"/>
      <c r="X230" s="807"/>
      <c r="Y230" s="828"/>
      <c r="Z230" s="828" t="str">
        <f t="shared" si="3"/>
        <v>Добавить источник тепловой энергии</v>
      </c>
      <c r="AA230" s="828"/>
      <c r="AB230" s="828"/>
      <c r="AC230" s="828"/>
      <c r="AD230" s="807"/>
      <c r="AE230" s="807"/>
      <c r="AF230" s="807"/>
      <c r="AG230" s="807"/>
      <c r="AH230" s="807"/>
      <c r="AI230" s="807"/>
      <c r="AJ230" s="807"/>
    </row>
    <row r="231" spans="1:36" s="798" customFormat="1" ht="15" customHeight="1">
      <c r="A231" s="1234"/>
      <c r="B231" s="1234"/>
      <c r="C231" s="888"/>
      <c r="D231" s="888"/>
      <c r="E231" s="888"/>
      <c r="F231" s="888"/>
      <c r="G231" s="893"/>
      <c r="H231" s="880"/>
      <c r="I231" s="891"/>
      <c r="J231" s="877"/>
      <c r="K231" s="892"/>
      <c r="L231" s="687"/>
      <c r="M231" s="757" t="s">
        <v>18</v>
      </c>
      <c r="N231" s="764"/>
      <c r="O231" s="764"/>
      <c r="P231" s="764"/>
      <c r="Q231" s="764"/>
      <c r="R231" s="764"/>
      <c r="S231" s="764"/>
      <c r="T231" s="764"/>
      <c r="U231" s="763"/>
      <c r="V231" s="764"/>
      <c r="W231" s="664"/>
      <c r="X231" s="807"/>
      <c r="Y231" s="828"/>
      <c r="Z231" s="828" t="str">
        <f t="shared" si="3"/>
        <v>Добавить наименование системы теплоснабжения</v>
      </c>
      <c r="AA231" s="828"/>
      <c r="AB231" s="828"/>
      <c r="AC231" s="828"/>
      <c r="AD231" s="807"/>
      <c r="AE231" s="807"/>
      <c r="AF231" s="807"/>
      <c r="AG231" s="807"/>
      <c r="AH231" s="807"/>
      <c r="AI231" s="807"/>
      <c r="AJ231" s="807"/>
    </row>
    <row r="232" spans="1:36" s="798" customFormat="1" ht="15" customHeight="1">
      <c r="A232" s="1234"/>
      <c r="B232" s="888"/>
      <c r="C232" s="888"/>
      <c r="D232" s="888"/>
      <c r="E232" s="888"/>
      <c r="F232" s="888"/>
      <c r="G232" s="893"/>
      <c r="H232" s="880"/>
      <c r="I232" s="880"/>
      <c r="J232" s="877"/>
      <c r="K232" s="887"/>
      <c r="L232" s="687"/>
      <c r="M232" s="732" t="s">
        <v>19</v>
      </c>
      <c r="N232" s="764"/>
      <c r="O232" s="764"/>
      <c r="P232" s="764"/>
      <c r="Q232" s="764"/>
      <c r="R232" s="764"/>
      <c r="S232" s="764"/>
      <c r="T232" s="764"/>
      <c r="U232" s="763"/>
      <c r="V232" s="764"/>
      <c r="W232" s="664"/>
      <c r="X232" s="807"/>
      <c r="Y232" s="828"/>
      <c r="Z232" s="828" t="str">
        <f t="shared" si="3"/>
        <v>Добавить территорию действия тарифа</v>
      </c>
      <c r="AA232" s="828"/>
      <c r="AB232" s="828"/>
      <c r="AC232" s="828"/>
      <c r="AD232" s="807"/>
      <c r="AE232" s="807"/>
      <c r="AF232" s="807"/>
      <c r="AG232" s="807"/>
      <c r="AH232" s="807"/>
      <c r="AI232" s="807"/>
      <c r="AJ232" s="807"/>
    </row>
    <row r="233" spans="1:36" s="741" customFormat="1" ht="15" customHeight="1">
      <c r="A233" s="876"/>
      <c r="B233" s="876"/>
      <c r="C233" s="876"/>
      <c r="D233" s="876"/>
      <c r="E233" s="876"/>
      <c r="F233" s="876"/>
      <c r="G233" s="876"/>
      <c r="H233" s="876"/>
      <c r="I233" s="876"/>
      <c r="J233" s="876"/>
      <c r="K233" s="876"/>
      <c r="L233" s="492"/>
      <c r="M233" s="735" t="s">
        <v>308</v>
      </c>
      <c r="N233" s="764"/>
      <c r="O233" s="764"/>
      <c r="P233" s="764"/>
      <c r="Q233" s="764"/>
      <c r="R233" s="764"/>
      <c r="S233" s="764"/>
      <c r="T233" s="764"/>
      <c r="U233" s="763"/>
      <c r="V233" s="764"/>
      <c r="W233" s="764"/>
      <c r="X233" s="764"/>
      <c r="Y233" s="764"/>
      <c r="Z233" s="764"/>
      <c r="AA233" s="764"/>
      <c r="AB233" s="763"/>
      <c r="AC233" s="764"/>
      <c r="AD233" s="664"/>
      <c r="AE233" s="720"/>
      <c r="AF233" s="720"/>
      <c r="AG233" s="720"/>
      <c r="AH233" s="720"/>
    </row>
    <row r="234" spans="1:36" s="988" customFormat="1" ht="18.75" customHeight="1">
      <c r="X234" s="1009"/>
      <c r="Y234" s="1009"/>
      <c r="Z234" s="1009"/>
      <c r="AA234" s="1009"/>
      <c r="AB234" s="1009"/>
      <c r="AC234" s="1009"/>
      <c r="AD234" s="1009"/>
      <c r="AE234" s="1009"/>
      <c r="AF234" s="1009"/>
      <c r="AG234" s="1009"/>
      <c r="AH234" s="1009"/>
      <c r="AI234" s="1009"/>
      <c r="AJ234" s="1009"/>
    </row>
    <row r="235" spans="1:36" s="35" customFormat="1" ht="17.100000000000001" customHeight="1">
      <c r="G235" s="35" t="s">
        <v>13</v>
      </c>
      <c r="I235" s="35" t="s">
        <v>211</v>
      </c>
      <c r="V235" s="158"/>
      <c r="X235" s="217"/>
      <c r="Y235" s="217"/>
      <c r="Z235" s="217"/>
      <c r="AA235" s="217"/>
      <c r="AB235" s="217"/>
      <c r="AC235" s="217"/>
      <c r="AD235" s="217"/>
      <c r="AE235" s="217"/>
      <c r="AF235" s="217"/>
      <c r="AG235" s="217"/>
      <c r="AH235" s="217"/>
      <c r="AI235" s="217"/>
      <c r="AJ235" s="217"/>
    </row>
    <row r="236" spans="1:36" s="988" customFormat="1" ht="17.100000000000001" customHeight="1">
      <c r="L236" s="122"/>
      <c r="M236" s="122"/>
      <c r="N236" s="122"/>
      <c r="O236" s="122"/>
      <c r="P236" s="122"/>
      <c r="Q236" s="122"/>
      <c r="R236" s="122"/>
      <c r="S236" s="122"/>
      <c r="T236" s="122"/>
      <c r="U236" s="122"/>
      <c r="V236" s="122"/>
      <c r="W236" s="122"/>
      <c r="X236" s="1009"/>
      <c r="Y236" s="1009"/>
      <c r="Z236" s="1009"/>
      <c r="AA236" s="1009"/>
      <c r="AB236" s="1009"/>
      <c r="AC236" s="1009"/>
      <c r="AD236" s="1009"/>
      <c r="AE236" s="1009"/>
      <c r="AF236" s="1009"/>
      <c r="AG236" s="1009"/>
      <c r="AH236" s="1009"/>
      <c r="AI236" s="1009"/>
      <c r="AJ236" s="1009"/>
    </row>
    <row r="237" spans="1:36" s="989" customFormat="1" ht="22.5">
      <c r="A237" s="1234">
        <v>1</v>
      </c>
      <c r="B237" s="1014"/>
      <c r="C237" s="1014"/>
      <c r="D237" s="1014"/>
      <c r="E237" s="980"/>
      <c r="F237" s="1025"/>
      <c r="G237" s="1025"/>
      <c r="H237" s="1025"/>
      <c r="I237" s="982"/>
      <c r="J237" s="978"/>
      <c r="K237" s="962"/>
      <c r="L237" s="1029">
        <f>mergeValue(A237)</f>
        <v>1</v>
      </c>
      <c r="M237" s="640" t="s">
        <v>20</v>
      </c>
      <c r="N237" s="645"/>
      <c r="O237" s="1290"/>
      <c r="P237" s="1291"/>
      <c r="Q237" s="1291"/>
      <c r="R237" s="1291"/>
      <c r="S237" s="1291"/>
      <c r="T237" s="1291"/>
      <c r="U237" s="1291"/>
      <c r="V237" s="1292"/>
      <c r="W237" s="629" t="s">
        <v>475</v>
      </c>
      <c r="X237" s="1007"/>
      <c r="Y237" s="828"/>
      <c r="Z237" s="828" t="str">
        <f t="shared" ref="Z237:Z250" si="4">IF(M237="","",M237 )</f>
        <v>Наименование тарифа</v>
      </c>
      <c r="AA237" s="828"/>
      <c r="AB237" s="828"/>
      <c r="AC237" s="828"/>
      <c r="AD237" s="1007"/>
      <c r="AE237" s="1007"/>
      <c r="AF237" s="1007"/>
      <c r="AG237" s="1007"/>
      <c r="AH237" s="1007"/>
      <c r="AI237" s="1007"/>
      <c r="AJ237" s="1007"/>
    </row>
    <row r="238" spans="1:36" s="989" customFormat="1" ht="22.5">
      <c r="A238" s="1234"/>
      <c r="B238" s="1234">
        <v>1</v>
      </c>
      <c r="C238" s="1014"/>
      <c r="D238" s="1014"/>
      <c r="E238" s="1025"/>
      <c r="F238" s="1025"/>
      <c r="G238" s="1025"/>
      <c r="H238" s="1025"/>
      <c r="I238" s="1020"/>
      <c r="J238" s="953"/>
      <c r="K238" s="956"/>
      <c r="L238" s="1029" t="str">
        <f>mergeValue(A238) &amp;"."&amp; mergeValue(B238)</f>
        <v>1.1</v>
      </c>
      <c r="M238" s="691" t="s">
        <v>16</v>
      </c>
      <c r="N238" s="645"/>
      <c r="O238" s="1290"/>
      <c r="P238" s="1291"/>
      <c r="Q238" s="1291"/>
      <c r="R238" s="1291"/>
      <c r="S238" s="1291"/>
      <c r="T238" s="1291"/>
      <c r="U238" s="1291"/>
      <c r="V238" s="1292"/>
      <c r="W238" s="629" t="s">
        <v>476</v>
      </c>
      <c r="X238" s="1007"/>
      <c r="Y238" s="828"/>
      <c r="Z238" s="828" t="str">
        <f t="shared" si="4"/>
        <v>Территория действия тарифа</v>
      </c>
      <c r="AA238" s="828"/>
      <c r="AB238" s="828"/>
      <c r="AC238" s="828"/>
      <c r="AD238" s="1007"/>
      <c r="AE238" s="1007"/>
      <c r="AF238" s="1007"/>
      <c r="AG238" s="1007"/>
      <c r="AH238" s="1007"/>
      <c r="AI238" s="1007"/>
      <c r="AJ238" s="1007"/>
    </row>
    <row r="239" spans="1:36" s="989" customFormat="1" ht="22.5">
      <c r="A239" s="1234"/>
      <c r="B239" s="1234"/>
      <c r="C239" s="1234">
        <v>1</v>
      </c>
      <c r="D239" s="1014"/>
      <c r="E239" s="1025"/>
      <c r="F239" s="1025"/>
      <c r="G239" s="1025"/>
      <c r="H239" s="1025"/>
      <c r="I239" s="961"/>
      <c r="J239" s="953"/>
      <c r="K239" s="956"/>
      <c r="L239" s="1029" t="str">
        <f>mergeValue(A239) &amp;"."&amp; mergeValue(B239)&amp;"."&amp; mergeValue(C239)</f>
        <v>1.1.1</v>
      </c>
      <c r="M239" s="692" t="s">
        <v>7</v>
      </c>
      <c r="N239" s="645"/>
      <c r="O239" s="1290"/>
      <c r="P239" s="1291"/>
      <c r="Q239" s="1291"/>
      <c r="R239" s="1291"/>
      <c r="S239" s="1291"/>
      <c r="T239" s="1291"/>
      <c r="U239" s="1291"/>
      <c r="V239" s="1292"/>
      <c r="W239" s="629" t="s">
        <v>632</v>
      </c>
      <c r="X239" s="1007"/>
      <c r="Y239" s="828"/>
      <c r="Z239" s="828" t="str">
        <f t="shared" si="4"/>
        <v xml:space="preserve">Наименование системы теплоснабжения </v>
      </c>
      <c r="AA239" s="828"/>
      <c r="AB239" s="828"/>
      <c r="AC239" s="828"/>
      <c r="AD239" s="1007"/>
      <c r="AE239" s="1007"/>
      <c r="AF239" s="1007"/>
      <c r="AG239" s="1007"/>
      <c r="AH239" s="1007"/>
      <c r="AI239" s="1007"/>
      <c r="AJ239" s="1007"/>
    </row>
    <row r="240" spans="1:36" s="989" customFormat="1" ht="22.5">
      <c r="A240" s="1234"/>
      <c r="B240" s="1234"/>
      <c r="C240" s="1234"/>
      <c r="D240" s="1234">
        <v>1</v>
      </c>
      <c r="E240" s="1025"/>
      <c r="F240" s="1025"/>
      <c r="G240" s="1025"/>
      <c r="H240" s="1025"/>
      <c r="I240" s="961"/>
      <c r="J240" s="953"/>
      <c r="K240" s="956"/>
      <c r="L240" s="1029" t="str">
        <f>mergeValue(A240) &amp;"."&amp; mergeValue(B240)&amp;"."&amp; mergeValue(C240)&amp;"."&amp; mergeValue(D240)</f>
        <v>1.1.1.1</v>
      </c>
      <c r="M240" s="693" t="s">
        <v>22</v>
      </c>
      <c r="N240" s="645"/>
      <c r="O240" s="1290"/>
      <c r="P240" s="1291"/>
      <c r="Q240" s="1291"/>
      <c r="R240" s="1291"/>
      <c r="S240" s="1291"/>
      <c r="T240" s="1291"/>
      <c r="U240" s="1291"/>
      <c r="V240" s="1292"/>
      <c r="W240" s="629" t="s">
        <v>633</v>
      </c>
      <c r="X240" s="1007"/>
      <c r="Y240" s="828"/>
      <c r="Z240" s="828" t="str">
        <f t="shared" si="4"/>
        <v xml:space="preserve">Источник тепловой энергии  </v>
      </c>
      <c r="AA240" s="828"/>
      <c r="AB240" s="828"/>
      <c r="AC240" s="828"/>
      <c r="AD240" s="1007"/>
      <c r="AE240" s="1007"/>
      <c r="AF240" s="1007"/>
      <c r="AG240" s="1007"/>
      <c r="AH240" s="1007"/>
      <c r="AI240" s="1007"/>
      <c r="AJ240" s="1007"/>
    </row>
    <row r="241" spans="1:36" s="989" customFormat="1" ht="101.25">
      <c r="A241" s="1234"/>
      <c r="B241" s="1234"/>
      <c r="C241" s="1234"/>
      <c r="D241" s="1234"/>
      <c r="E241" s="1234">
        <v>1</v>
      </c>
      <c r="F241" s="1025"/>
      <c r="G241" s="1025"/>
      <c r="H241" s="1014">
        <v>1</v>
      </c>
      <c r="I241" s="1234">
        <v>1</v>
      </c>
      <c r="J241" s="1025"/>
      <c r="K241" s="964"/>
      <c r="L241" s="1029" t="str">
        <f>mergeValue(A241) &amp;"."&amp; mergeValue(B241)&amp;"."&amp; mergeValue(C241)&amp;"."&amp; mergeValue(D241)&amp;"."&amp; mergeValue(E241)</f>
        <v>1.1.1.1.1</v>
      </c>
      <c r="M241" s="553" t="s">
        <v>9</v>
      </c>
      <c r="N241" s="645"/>
      <c r="O241" s="1237"/>
      <c r="P241" s="1238"/>
      <c r="Q241" s="1238"/>
      <c r="R241" s="1238"/>
      <c r="S241" s="1238"/>
      <c r="T241" s="1238"/>
      <c r="U241" s="1238"/>
      <c r="V241" s="1239"/>
      <c r="W241" s="629" t="s">
        <v>637</v>
      </c>
      <c r="X241" s="1007"/>
      <c r="Y241" s="828"/>
      <c r="Z241" s="828" t="str">
        <f t="shared" si="4"/>
        <v>Схема подключения теплопотребляющей установки к коллектору источника тепловой энергии</v>
      </c>
      <c r="AA241" s="828"/>
      <c r="AB241" s="828"/>
      <c r="AC241" s="828"/>
      <c r="AD241" s="1007"/>
      <c r="AE241" s="1007"/>
      <c r="AF241" s="1007"/>
      <c r="AG241" s="1007"/>
      <c r="AH241" s="1007"/>
      <c r="AI241" s="1007"/>
      <c r="AJ241" s="1007"/>
    </row>
    <row r="242" spans="1:36" s="989" customFormat="1" ht="90">
      <c r="A242" s="1234"/>
      <c r="B242" s="1234"/>
      <c r="C242" s="1234"/>
      <c r="D242" s="1234"/>
      <c r="E242" s="1234"/>
      <c r="F242" s="1234">
        <v>1</v>
      </c>
      <c r="G242" s="1014"/>
      <c r="H242" s="1014"/>
      <c r="I242" s="1234"/>
      <c r="J242" s="1234">
        <v>1</v>
      </c>
      <c r="K242" s="965"/>
      <c r="L242" s="1029" t="str">
        <f>mergeValue(A242) &amp;"."&amp; mergeValue(B242)&amp;"."&amp; mergeValue(C242)&amp;"."&amp; mergeValue(D242)&amp;"."&amp; mergeValue(E242)&amp;"."&amp; mergeValue(F242)</f>
        <v>1.1.1.1.1.1</v>
      </c>
      <c r="M242" s="554" t="s">
        <v>10</v>
      </c>
      <c r="N242" s="645"/>
      <c r="O242" s="1237"/>
      <c r="P242" s="1238"/>
      <c r="Q242" s="1238"/>
      <c r="R242" s="1238"/>
      <c r="S242" s="1238"/>
      <c r="T242" s="1238"/>
      <c r="U242" s="1238"/>
      <c r="V242" s="1239"/>
      <c r="W242" s="629" t="s">
        <v>635</v>
      </c>
      <c r="X242" s="1007"/>
      <c r="Y242" s="828"/>
      <c r="Z242" s="828" t="str">
        <f t="shared" si="4"/>
        <v>Группа потребителей</v>
      </c>
      <c r="AA242" s="828"/>
      <c r="AB242" s="828"/>
      <c r="AC242" s="828"/>
      <c r="AD242" s="1007"/>
      <c r="AE242" s="1007"/>
      <c r="AF242" s="1007"/>
      <c r="AG242" s="1007"/>
      <c r="AH242" s="1007"/>
      <c r="AI242" s="1007"/>
      <c r="AJ242" s="1007"/>
    </row>
    <row r="243" spans="1:36" s="989" customFormat="1" ht="189" customHeight="1">
      <c r="A243" s="1234"/>
      <c r="B243" s="1234"/>
      <c r="C243" s="1234"/>
      <c r="D243" s="1234"/>
      <c r="E243" s="1234"/>
      <c r="F243" s="1234"/>
      <c r="G243" s="1014">
        <v>1</v>
      </c>
      <c r="H243" s="1014"/>
      <c r="I243" s="1234"/>
      <c r="J243" s="1234"/>
      <c r="K243" s="965">
        <v>1</v>
      </c>
      <c r="L243" s="1029" t="str">
        <f>mergeValue(A243) &amp;"."&amp; mergeValue(B243)&amp;"."&amp; mergeValue(C243)&amp;"."&amp; mergeValue(D243)&amp;"."&amp; mergeValue(E243)&amp;"."&amp; mergeValue(F243)&amp;"."&amp; mergeValue(G243)</f>
        <v>1.1.1.1.1.1.1</v>
      </c>
      <c r="M243" s="1064"/>
      <c r="N243" s="645"/>
      <c r="O243" s="762"/>
      <c r="P243" s="762"/>
      <c r="Q243" s="1089"/>
      <c r="R243" s="1229"/>
      <c r="S243" s="1230" t="s">
        <v>83</v>
      </c>
      <c r="T243" s="1229"/>
      <c r="U243" s="1230" t="s">
        <v>83</v>
      </c>
      <c r="V243" s="762"/>
      <c r="W243" s="1205" t="s">
        <v>654</v>
      </c>
      <c r="X243" s="1007" t="str">
        <f>strCheckDate(O244:V244)</f>
        <v/>
      </c>
      <c r="Y243" s="828"/>
      <c r="Z243" s="828" t="str">
        <f t="shared" si="4"/>
        <v/>
      </c>
      <c r="AA243" s="828"/>
      <c r="AB243" s="828"/>
      <c r="AC243" s="828"/>
      <c r="AD243" s="1007"/>
      <c r="AE243" s="1007"/>
      <c r="AF243" s="1007"/>
      <c r="AG243" s="1007"/>
      <c r="AH243" s="1007"/>
      <c r="AI243" s="1007"/>
      <c r="AJ243" s="1007"/>
    </row>
    <row r="244" spans="1:36" s="989" customFormat="1" ht="11.25" hidden="1" customHeight="1">
      <c r="A244" s="1234"/>
      <c r="B244" s="1234"/>
      <c r="C244" s="1234"/>
      <c r="D244" s="1234"/>
      <c r="E244" s="1234"/>
      <c r="F244" s="1234"/>
      <c r="G244" s="1014"/>
      <c r="H244" s="1014"/>
      <c r="I244" s="1234"/>
      <c r="J244" s="1234"/>
      <c r="K244" s="965"/>
      <c r="L244" s="799"/>
      <c r="M244" s="645"/>
      <c r="N244" s="645"/>
      <c r="O244" s="762"/>
      <c r="P244" s="762"/>
      <c r="Q244" s="768" t="str">
        <f>R243 &amp; "-" &amp; T243</f>
        <v>-</v>
      </c>
      <c r="R244" s="1229"/>
      <c r="S244" s="1230"/>
      <c r="T244" s="1229"/>
      <c r="U244" s="1230"/>
      <c r="V244" s="762"/>
      <c r="W244" s="1206"/>
      <c r="X244" s="1007"/>
      <c r="Y244" s="828"/>
      <c r="Z244" s="828" t="str">
        <f t="shared" si="4"/>
        <v/>
      </c>
      <c r="AA244" s="828"/>
      <c r="AB244" s="828"/>
      <c r="AC244" s="828"/>
      <c r="AD244" s="1007"/>
      <c r="AE244" s="1007"/>
      <c r="AF244" s="1007"/>
      <c r="AG244" s="1007"/>
      <c r="AH244" s="1007"/>
      <c r="AI244" s="1007"/>
      <c r="AJ244" s="1007"/>
    </row>
    <row r="245" spans="1:36" s="989" customFormat="1" ht="15" customHeight="1">
      <c r="A245" s="1234"/>
      <c r="B245" s="1234"/>
      <c r="C245" s="1234"/>
      <c r="D245" s="1234"/>
      <c r="E245" s="1234"/>
      <c r="F245" s="1234"/>
      <c r="G245" s="1025"/>
      <c r="H245" s="1014"/>
      <c r="I245" s="1234"/>
      <c r="J245" s="1234"/>
      <c r="K245" s="964"/>
      <c r="L245" s="687"/>
      <c r="M245" s="556" t="s">
        <v>25</v>
      </c>
      <c r="N245" s="1005"/>
      <c r="O245" s="1005"/>
      <c r="P245" s="1005"/>
      <c r="Q245" s="1005"/>
      <c r="R245" s="1005"/>
      <c r="S245" s="1005"/>
      <c r="T245" s="1005"/>
      <c r="U245" s="1005"/>
      <c r="V245" s="761"/>
      <c r="W245" s="1207"/>
      <c r="X245" s="1007"/>
      <c r="Y245" s="828"/>
      <c r="Z245" s="828" t="str">
        <f t="shared" si="4"/>
        <v>Добавить вид теплоносителя (параметры теплоносителя)</v>
      </c>
      <c r="AA245" s="828"/>
      <c r="AB245" s="828"/>
      <c r="AC245" s="828"/>
      <c r="AD245" s="1007"/>
      <c r="AE245" s="1007"/>
      <c r="AF245" s="1007"/>
      <c r="AG245" s="1007"/>
      <c r="AH245" s="1007"/>
      <c r="AI245" s="1007"/>
      <c r="AJ245" s="1007"/>
    </row>
    <row r="246" spans="1:36" s="989" customFormat="1" ht="15" customHeight="1">
      <c r="A246" s="1234"/>
      <c r="B246" s="1234"/>
      <c r="C246" s="1234"/>
      <c r="D246" s="1234"/>
      <c r="E246" s="1234"/>
      <c r="F246" s="1025"/>
      <c r="G246" s="1025"/>
      <c r="H246" s="1014"/>
      <c r="I246" s="1234"/>
      <c r="J246" s="1025"/>
      <c r="K246" s="964"/>
      <c r="L246" s="687"/>
      <c r="M246" s="555" t="s">
        <v>11</v>
      </c>
      <c r="N246" s="1005"/>
      <c r="O246" s="1005"/>
      <c r="P246" s="1005"/>
      <c r="Q246" s="1005"/>
      <c r="R246" s="1005"/>
      <c r="S246" s="1005"/>
      <c r="T246" s="1005"/>
      <c r="U246" s="1004"/>
      <c r="V246" s="1005"/>
      <c r="W246" s="664"/>
      <c r="X246" s="1007"/>
      <c r="Y246" s="828"/>
      <c r="Z246" s="828" t="str">
        <f t="shared" si="4"/>
        <v>Добавить группу потребителей</v>
      </c>
      <c r="AA246" s="828"/>
      <c r="AB246" s="828"/>
      <c r="AC246" s="828"/>
      <c r="AD246" s="1007"/>
      <c r="AE246" s="1007"/>
      <c r="AF246" s="1007"/>
      <c r="AG246" s="1007"/>
      <c r="AH246" s="1007"/>
      <c r="AI246" s="1007"/>
      <c r="AJ246" s="1007"/>
    </row>
    <row r="247" spans="1:36" s="989" customFormat="1" ht="15" customHeight="1">
      <c r="A247" s="1234"/>
      <c r="B247" s="1234"/>
      <c r="C247" s="1234"/>
      <c r="D247" s="1234"/>
      <c r="E247" s="963"/>
      <c r="F247" s="1025"/>
      <c r="G247" s="1025"/>
      <c r="H247" s="1025"/>
      <c r="I247" s="978"/>
      <c r="J247" s="993"/>
      <c r="K247" s="962"/>
      <c r="L247" s="687"/>
      <c r="M247" s="1000" t="s">
        <v>12</v>
      </c>
      <c r="N247" s="1005"/>
      <c r="O247" s="1005"/>
      <c r="P247" s="1005"/>
      <c r="Q247" s="1005"/>
      <c r="R247" s="1005"/>
      <c r="S247" s="1005"/>
      <c r="T247" s="1005"/>
      <c r="U247" s="1004"/>
      <c r="V247" s="1005"/>
      <c r="W247" s="664"/>
      <c r="X247" s="1007"/>
      <c r="Y247" s="828"/>
      <c r="Z247" s="828" t="str">
        <f t="shared" si="4"/>
        <v>Добавить схему подключения</v>
      </c>
      <c r="AA247" s="828"/>
      <c r="AB247" s="828"/>
      <c r="AC247" s="828"/>
      <c r="AD247" s="1007"/>
      <c r="AE247" s="1007"/>
      <c r="AF247" s="1007"/>
      <c r="AG247" s="1007"/>
      <c r="AH247" s="1007"/>
      <c r="AI247" s="1007"/>
      <c r="AJ247" s="1007"/>
    </row>
    <row r="248" spans="1:36" s="989" customFormat="1" ht="15" customHeight="1">
      <c r="A248" s="1234"/>
      <c r="B248" s="1234"/>
      <c r="C248" s="1234"/>
      <c r="D248" s="963"/>
      <c r="E248" s="963"/>
      <c r="F248" s="1025"/>
      <c r="G248" s="1025"/>
      <c r="H248" s="1025"/>
      <c r="I248" s="978"/>
      <c r="J248" s="993"/>
      <c r="K248" s="962"/>
      <c r="L248" s="687"/>
      <c r="M248" s="999" t="s">
        <v>17</v>
      </c>
      <c r="N248" s="1005"/>
      <c r="O248" s="1005"/>
      <c r="P248" s="1005"/>
      <c r="Q248" s="1005"/>
      <c r="R248" s="1005"/>
      <c r="S248" s="1005"/>
      <c r="T248" s="1005"/>
      <c r="U248" s="1004"/>
      <c r="V248" s="1005"/>
      <c r="W248" s="664"/>
      <c r="X248" s="1007"/>
      <c r="Y248" s="828"/>
      <c r="Z248" s="828" t="str">
        <f t="shared" si="4"/>
        <v>Добавить источник тепловой энергии</v>
      </c>
      <c r="AA248" s="828"/>
      <c r="AB248" s="828"/>
      <c r="AC248" s="828"/>
      <c r="AD248" s="1007"/>
      <c r="AE248" s="1007"/>
      <c r="AF248" s="1007"/>
      <c r="AG248" s="1007"/>
      <c r="AH248" s="1007"/>
      <c r="AI248" s="1007"/>
      <c r="AJ248" s="1007"/>
    </row>
    <row r="249" spans="1:36" s="989" customFormat="1" ht="15" customHeight="1">
      <c r="A249" s="1234"/>
      <c r="B249" s="1234"/>
      <c r="C249" s="963"/>
      <c r="D249" s="963"/>
      <c r="E249" s="963"/>
      <c r="F249" s="963"/>
      <c r="G249" s="968"/>
      <c r="H249" s="978"/>
      <c r="I249" s="966"/>
      <c r="J249" s="993"/>
      <c r="K249" s="967"/>
      <c r="L249" s="687"/>
      <c r="M249" s="998" t="s">
        <v>18</v>
      </c>
      <c r="N249" s="1005"/>
      <c r="O249" s="1005"/>
      <c r="P249" s="1005"/>
      <c r="Q249" s="1005"/>
      <c r="R249" s="1005"/>
      <c r="S249" s="1005"/>
      <c r="T249" s="1005"/>
      <c r="U249" s="1004"/>
      <c r="V249" s="1005"/>
      <c r="W249" s="664"/>
      <c r="X249" s="1007"/>
      <c r="Y249" s="828"/>
      <c r="Z249" s="828" t="str">
        <f t="shared" si="4"/>
        <v>Добавить наименование системы теплоснабжения</v>
      </c>
      <c r="AA249" s="828"/>
      <c r="AB249" s="828"/>
      <c r="AC249" s="828"/>
      <c r="AD249" s="1007"/>
      <c r="AE249" s="1007"/>
      <c r="AF249" s="1007"/>
      <c r="AG249" s="1007"/>
      <c r="AH249" s="1007"/>
      <c r="AI249" s="1007"/>
      <c r="AJ249" s="1007"/>
    </row>
    <row r="250" spans="1:36" s="989" customFormat="1" ht="15" customHeight="1">
      <c r="A250" s="1234"/>
      <c r="B250" s="963"/>
      <c r="C250" s="963"/>
      <c r="D250" s="963"/>
      <c r="E250" s="963"/>
      <c r="F250" s="963"/>
      <c r="G250" s="968"/>
      <c r="H250" s="978"/>
      <c r="I250" s="978"/>
      <c r="J250" s="993"/>
      <c r="K250" s="962"/>
      <c r="L250" s="687"/>
      <c r="M250" s="732" t="s">
        <v>19</v>
      </c>
      <c r="N250" s="1005"/>
      <c r="O250" s="1005"/>
      <c r="P250" s="1005"/>
      <c r="Q250" s="1005"/>
      <c r="R250" s="1005"/>
      <c r="S250" s="1005"/>
      <c r="T250" s="1005"/>
      <c r="U250" s="1004"/>
      <c r="V250" s="1005"/>
      <c r="W250" s="664"/>
      <c r="X250" s="1007"/>
      <c r="Y250" s="828"/>
      <c r="Z250" s="828" t="str">
        <f t="shared" si="4"/>
        <v>Добавить территорию действия тарифа</v>
      </c>
      <c r="AA250" s="828"/>
      <c r="AB250" s="828"/>
      <c r="AC250" s="828"/>
      <c r="AD250" s="1007"/>
      <c r="AE250" s="1007"/>
      <c r="AF250" s="1007"/>
      <c r="AG250" s="1007"/>
      <c r="AH250" s="1007"/>
      <c r="AI250" s="1007"/>
      <c r="AJ250" s="1007"/>
    </row>
    <row r="251" spans="1:36" s="988" customFormat="1" ht="15" customHeight="1">
      <c r="L251" s="492"/>
      <c r="M251" s="735" t="s">
        <v>308</v>
      </c>
      <c r="N251" s="1005"/>
      <c r="O251" s="1005"/>
      <c r="P251" s="1005"/>
      <c r="Q251" s="1005"/>
      <c r="R251" s="1005"/>
      <c r="S251" s="1005"/>
      <c r="T251" s="1005"/>
      <c r="U251" s="1004"/>
      <c r="V251" s="1005"/>
      <c r="W251" s="664"/>
      <c r="X251" s="1009"/>
      <c r="Y251" s="1009"/>
      <c r="Z251" s="1009"/>
      <c r="AA251" s="1009"/>
      <c r="AB251" s="1009"/>
      <c r="AC251" s="1009"/>
      <c r="AD251" s="1009"/>
      <c r="AE251" s="1009"/>
      <c r="AF251" s="1009"/>
      <c r="AG251" s="1009"/>
      <c r="AH251" s="1009"/>
    </row>
    <row r="252" spans="1:36" s="596" customFormat="1" ht="15" customHeight="1">
      <c r="A252" s="595"/>
      <c r="B252" s="595"/>
      <c r="C252" s="595"/>
      <c r="D252" s="595"/>
      <c r="E252" s="595"/>
      <c r="F252" s="595"/>
      <c r="G252" s="594"/>
      <c r="H252" s="595"/>
      <c r="I252" s="406"/>
      <c r="J252" s="681"/>
      <c r="K252" s="406"/>
      <c r="L252" s="597"/>
      <c r="M252" s="675"/>
      <c r="N252" s="774"/>
      <c r="O252" s="774"/>
      <c r="P252" s="774"/>
      <c r="Q252" s="774"/>
      <c r="R252" s="774"/>
      <c r="S252" s="774"/>
      <c r="T252" s="774"/>
      <c r="U252" s="679"/>
      <c r="V252" s="774"/>
      <c r="W252" s="774"/>
      <c r="X252" s="774"/>
      <c r="Y252" s="774"/>
      <c r="Z252" s="774"/>
      <c r="AA252" s="774"/>
      <c r="AB252" s="679"/>
      <c r="AC252" s="774"/>
      <c r="AD252" s="679"/>
      <c r="AE252" s="595"/>
      <c r="AF252" s="595"/>
      <c r="AG252" s="595"/>
      <c r="AH252" s="595"/>
    </row>
    <row r="253" spans="1:36" s="35" customFormat="1" ht="11.25">
      <c r="A253" s="35" t="s">
        <v>276</v>
      </c>
    </row>
    <row r="254" spans="1:36" ht="11.25"/>
    <row r="255" spans="1:36" s="13" customFormat="1" ht="15" customHeight="1">
      <c r="C255" s="167"/>
      <c r="D255" s="123"/>
      <c r="E255" s="1068"/>
    </row>
    <row r="257" spans="1:24" s="35" customFormat="1" ht="17.100000000000001" customHeight="1">
      <c r="A257" s="35" t="s">
        <v>275</v>
      </c>
    </row>
    <row r="259" spans="1:24" s="36" customFormat="1" ht="17.100000000000001" customHeight="1">
      <c r="A259" s="98"/>
      <c r="B259" s="98"/>
      <c r="C259" s="86"/>
      <c r="D259" s="151"/>
      <c r="E259" s="106">
        <v>1</v>
      </c>
      <c r="F259" s="107"/>
      <c r="G259" s="107"/>
      <c r="H259" s="107"/>
      <c r="I259" s="107"/>
      <c r="J259" s="107"/>
      <c r="K259" s="107"/>
      <c r="L259" s="107"/>
      <c r="M259" s="107"/>
      <c r="N259" s="107"/>
      <c r="O259" s="107"/>
      <c r="P259" s="107"/>
      <c r="Q259" s="107"/>
      <c r="R259" s="108"/>
      <c r="S259" s="108"/>
      <c r="T259" s="108"/>
      <c r="U259" s="109"/>
      <c r="V259" s="109"/>
      <c r="W259" s="109"/>
      <c r="X259" s="110"/>
    </row>
    <row r="261" spans="1:24" s="35" customFormat="1" ht="17.100000000000001" customHeight="1">
      <c r="A261" s="35" t="s">
        <v>276</v>
      </c>
    </row>
    <row r="262" spans="1:24" ht="17.100000000000001" customHeight="1">
      <c r="G262" s="95"/>
      <c r="H262" s="95"/>
    </row>
    <row r="263" spans="1:24" s="36" customFormat="1" ht="17.100000000000001" customHeight="1">
      <c r="A263" s="97"/>
      <c r="B263" s="88"/>
      <c r="C263" s="86"/>
      <c r="D263" s="151"/>
      <c r="E263" s="111" t="s">
        <v>92</v>
      </c>
      <c r="F263" s="107"/>
      <c r="G263" s="107"/>
      <c r="H263" s="107"/>
      <c r="I263" s="107"/>
      <c r="J263" s="108"/>
      <c r="K263" s="108"/>
      <c r="L263" s="108"/>
      <c r="M263" s="109"/>
      <c r="N263" s="109"/>
      <c r="O263" s="109"/>
      <c r="P263" s="110"/>
      <c r="Q263" s="89"/>
      <c r="R263" s="89"/>
      <c r="S263" s="89"/>
      <c r="T263" s="89"/>
      <c r="U263" s="89"/>
      <c r="V263" s="89"/>
      <c r="W263" s="89"/>
      <c r="X263" s="89"/>
    </row>
    <row r="265" spans="1:24" s="35" customFormat="1" ht="17.100000000000001" customHeight="1">
      <c r="A265" s="35" t="s">
        <v>277</v>
      </c>
    </row>
    <row r="266" spans="1:24" ht="17.100000000000001" customHeight="1">
      <c r="G266" s="95"/>
      <c r="H266" s="95"/>
    </row>
    <row r="267" spans="1:24" s="36" customFormat="1" ht="17.100000000000001" customHeight="1">
      <c r="A267" s="97"/>
      <c r="B267" s="88"/>
      <c r="C267" s="86"/>
      <c r="D267" s="151"/>
      <c r="E267" s="111" t="s">
        <v>92</v>
      </c>
      <c r="F267" s="107"/>
      <c r="G267" s="107"/>
      <c r="H267" s="107"/>
      <c r="I267" s="107"/>
      <c r="J267" s="108"/>
      <c r="K267" s="108"/>
      <c r="L267" s="108"/>
      <c r="M267" s="109"/>
      <c r="N267" s="109"/>
      <c r="O267" s="109"/>
      <c r="P267" s="110"/>
      <c r="Q267" s="89"/>
      <c r="R267" s="89"/>
      <c r="S267" s="89"/>
      <c r="T267" s="89"/>
      <c r="U267" s="89"/>
      <c r="V267" s="89"/>
      <c r="W267" s="89"/>
      <c r="X267" s="89"/>
    </row>
    <row r="269" spans="1:24" s="35" customFormat="1" ht="17.100000000000001" customHeight="1">
      <c r="A269" s="35" t="s">
        <v>304</v>
      </c>
      <c r="B269" s="35" t="s">
        <v>305</v>
      </c>
      <c r="C269" s="35" t="s">
        <v>306</v>
      </c>
    </row>
    <row r="271" spans="1:24" s="23" customFormat="1" ht="20.100000000000001" customHeight="1">
      <c r="A271" s="91"/>
      <c r="B271" s="90"/>
      <c r="C271" s="20"/>
      <c r="D271" s="21"/>
      <c r="F271" s="40" t="s">
        <v>80</v>
      </c>
      <c r="G271" s="27"/>
      <c r="I271" s="55"/>
    </row>
    <row r="272" spans="1:24" s="23" customFormat="1" ht="22.5">
      <c r="A272" s="91"/>
      <c r="B272" s="92"/>
      <c r="C272" s="20"/>
      <c r="D272" s="33"/>
      <c r="E272" s="32" t="s">
        <v>76</v>
      </c>
      <c r="F272" s="34"/>
      <c r="G272" s="27"/>
      <c r="I272" s="55"/>
    </row>
    <row r="273" spans="1:9" s="23" customFormat="1" ht="19.5">
      <c r="A273" s="91"/>
      <c r="B273" s="92"/>
      <c r="C273" s="20"/>
      <c r="D273" s="33"/>
      <c r="E273" s="32" t="s">
        <v>77</v>
      </c>
      <c r="F273" s="34"/>
      <c r="G273" s="27"/>
      <c r="I273" s="55"/>
    </row>
    <row r="274" spans="1:9" s="23" customFormat="1" ht="13.5" customHeight="1">
      <c r="A274" s="90"/>
      <c r="B274" s="90"/>
      <c r="C274" s="20"/>
      <c r="D274" s="24"/>
      <c r="E274" s="25"/>
      <c r="F274" s="39"/>
      <c r="G274" s="21"/>
      <c r="I274" s="55"/>
    </row>
    <row r="275" spans="1:9" s="23" customFormat="1" ht="20.100000000000001" customHeight="1">
      <c r="A275" s="91"/>
      <c r="B275" s="90"/>
      <c r="C275" s="20"/>
      <c r="D275" s="21"/>
      <c r="F275" s="40" t="s">
        <v>171</v>
      </c>
      <c r="G275" s="27"/>
      <c r="I275" s="55"/>
    </row>
    <row r="276" spans="1:9" s="23" customFormat="1" ht="22.5">
      <c r="A276" s="91"/>
      <c r="B276" s="92"/>
      <c r="C276" s="20"/>
      <c r="D276" s="33"/>
      <c r="E276" s="41" t="s">
        <v>86</v>
      </c>
      <c r="F276" s="34"/>
      <c r="G276" s="27"/>
      <c r="I276" s="55"/>
    </row>
    <row r="277" spans="1:9" s="23" customFormat="1" ht="22.5">
      <c r="A277" s="91"/>
      <c r="B277" s="92"/>
      <c r="C277" s="20"/>
      <c r="D277" s="33"/>
      <c r="E277" s="41" t="s">
        <v>170</v>
      </c>
      <c r="F277" s="34"/>
      <c r="G277" s="27"/>
      <c r="I277" s="55"/>
    </row>
    <row r="278" spans="1:9" s="23" customFormat="1" ht="13.5" customHeight="1">
      <c r="A278" s="90"/>
      <c r="B278" s="90"/>
      <c r="C278" s="20"/>
      <c r="D278" s="24"/>
      <c r="E278" s="25"/>
      <c r="F278" s="39"/>
      <c r="G278" s="21"/>
      <c r="I278" s="55"/>
    </row>
    <row r="279" spans="1:9" s="23" customFormat="1" ht="20.100000000000001" customHeight="1">
      <c r="A279" s="91"/>
      <c r="B279" s="90"/>
      <c r="C279" s="20"/>
      <c r="D279" s="21"/>
      <c r="F279" s="40" t="s">
        <v>172</v>
      </c>
      <c r="G279" s="27"/>
      <c r="I279" s="55"/>
    </row>
    <row r="280" spans="1:9" s="23" customFormat="1" ht="22.5">
      <c r="A280" s="91"/>
      <c r="B280" s="92"/>
      <c r="C280" s="20"/>
      <c r="D280" s="33"/>
      <c r="E280" s="41" t="s">
        <v>86</v>
      </c>
      <c r="F280" s="34"/>
      <c r="G280" s="27"/>
      <c r="I280" s="55"/>
    </row>
    <row r="281" spans="1:9" s="23" customFormat="1" ht="22.5">
      <c r="A281" s="91"/>
      <c r="B281" s="92"/>
      <c r="C281" s="20"/>
      <c r="D281" s="33"/>
      <c r="E281" s="41" t="s">
        <v>170</v>
      </c>
      <c r="F281" s="34"/>
      <c r="G281" s="27"/>
      <c r="I281" s="55"/>
    </row>
    <row r="282" spans="1:9" s="23" customFormat="1" ht="13.5" customHeight="1">
      <c r="A282" s="90"/>
      <c r="B282" s="90"/>
      <c r="C282" s="20"/>
      <c r="D282" s="24"/>
      <c r="E282" s="25"/>
      <c r="F282" s="39"/>
      <c r="G282" s="21"/>
      <c r="I282" s="55"/>
    </row>
    <row r="283" spans="1:9" s="23" customFormat="1" ht="20.100000000000001" customHeight="1">
      <c r="A283" s="91"/>
      <c r="B283" s="90"/>
      <c r="C283" s="20"/>
      <c r="D283" s="21"/>
      <c r="F283" s="40" t="s">
        <v>173</v>
      </c>
      <c r="G283" s="27"/>
      <c r="I283" s="55"/>
    </row>
    <row r="284" spans="1:9" s="23" customFormat="1" ht="22.5">
      <c r="A284" s="91"/>
      <c r="B284" s="92"/>
      <c r="C284" s="20"/>
      <c r="D284" s="33"/>
      <c r="E284" s="32" t="s">
        <v>86</v>
      </c>
      <c r="F284" s="34"/>
      <c r="G284" s="27"/>
      <c r="I284" s="55"/>
    </row>
    <row r="285" spans="1:9" s="23" customFormat="1" ht="19.5">
      <c r="A285" s="91"/>
      <c r="B285" s="92"/>
      <c r="C285" s="20"/>
      <c r="D285" s="33"/>
      <c r="E285" s="32" t="s">
        <v>87</v>
      </c>
      <c r="F285" s="34"/>
      <c r="G285" s="27"/>
      <c r="I285" s="55"/>
    </row>
    <row r="286" spans="1:9" s="23" customFormat="1" ht="22.5">
      <c r="A286" s="91"/>
      <c r="B286" s="92"/>
      <c r="C286" s="20"/>
      <c r="D286" s="33"/>
      <c r="E286" s="41" t="s">
        <v>170</v>
      </c>
      <c r="F286" s="34"/>
      <c r="G286" s="27"/>
      <c r="I286" s="55"/>
    </row>
    <row r="287" spans="1:9" s="23" customFormat="1" ht="19.5">
      <c r="A287" s="91"/>
      <c r="B287" s="92"/>
      <c r="C287" s="20"/>
      <c r="D287" s="33"/>
      <c r="E287" s="32" t="s">
        <v>88</v>
      </c>
      <c r="F287" s="34"/>
      <c r="G287" s="27"/>
      <c r="I287" s="55"/>
    </row>
    <row r="289" spans="1:83" s="35" customFormat="1" ht="17.100000000000001" customHeight="1">
      <c r="A289" s="35" t="s">
        <v>325</v>
      </c>
    </row>
    <row r="291" spans="1:83" s="127" customFormat="1" ht="14.25">
      <c r="A291" s="185" t="s">
        <v>49</v>
      </c>
      <c r="B291" s="135" t="s">
        <v>252</v>
      </c>
      <c r="C291" s="136"/>
      <c r="D291" s="138"/>
      <c r="E291" s="446"/>
      <c r="F291" s="1081"/>
      <c r="G291" s="1081"/>
      <c r="H291" s="1081"/>
      <c r="I291" s="1086"/>
      <c r="J291" s="313"/>
      <c r="K291" s="314"/>
      <c r="M291" s="452" t="str">
        <f>IF(ISERROR(INDEX(kind_of_nameforms,MATCH(E291,kind_of_forms,0),1)),"",INDEX(kind_of_nameforms,MATCH(E291,kind_of_forms,0),1))</f>
        <v/>
      </c>
    </row>
    <row r="294" spans="1:83" s="261" customFormat="1" ht="15">
      <c r="A294" s="35" t="s">
        <v>403</v>
      </c>
      <c r="B294" s="35"/>
      <c r="C294" s="35"/>
      <c r="D294" s="35"/>
      <c r="E294" s="35"/>
      <c r="F294" s="35"/>
      <c r="G294" s="35"/>
      <c r="H294" s="35"/>
      <c r="I294" s="35"/>
      <c r="J294" s="35"/>
      <c r="K294" s="35"/>
      <c r="L294" s="35"/>
      <c r="M294" s="35"/>
      <c r="N294" s="35"/>
      <c r="O294" s="35"/>
      <c r="P294" s="35"/>
      <c r="Q294" s="35"/>
      <c r="R294" s="35"/>
      <c r="S294" s="35"/>
      <c r="T294" s="35"/>
      <c r="U294" s="260"/>
      <c r="V294" s="35"/>
      <c r="W294" s="35"/>
    </row>
    <row r="295" spans="1:83" s="261" customFormat="1" ht="15">
      <c r="D295" s="357"/>
      <c r="E295" s="357"/>
      <c r="F295" s="357"/>
      <c r="G295" s="357"/>
      <c r="H295" s="357"/>
      <c r="I295" s="357"/>
      <c r="J295" s="357"/>
      <c r="K295" s="357"/>
      <c r="L295" s="357"/>
      <c r="U295" s="262"/>
    </row>
    <row r="296" spans="1:83" s="265" customFormat="1" ht="15" customHeight="1">
      <c r="A296" s="89"/>
      <c r="B296" s="186" t="s">
        <v>404</v>
      </c>
      <c r="C296" s="1322"/>
      <c r="D296" s="1151">
        <v>1</v>
      </c>
      <c r="E296" s="1236"/>
      <c r="F296" s="351"/>
      <c r="G296" s="188">
        <v>0</v>
      </c>
      <c r="H296" s="356"/>
      <c r="I296" s="250"/>
      <c r="J296" s="393" t="s">
        <v>518</v>
      </c>
      <c r="K296" s="155"/>
      <c r="L296" s="266"/>
      <c r="M296" s="212">
        <f>mergeValue(H296)</f>
        <v>0</v>
      </c>
      <c r="N296" s="202"/>
      <c r="O296" s="202"/>
      <c r="P296" s="212" t="str">
        <f>IF(ISERROR(MATCH(Q296,MODesc,0)),"n","y")</f>
        <v>n</v>
      </c>
      <c r="Q296" s="202"/>
      <c r="R296" s="212" t="str">
        <f>K296&amp;"("&amp;L296&amp;")"</f>
        <v>()</v>
      </c>
      <c r="S296" s="186"/>
      <c r="T296" s="186"/>
      <c r="U296" s="248"/>
      <c r="V296" s="186"/>
      <c r="W296" s="186"/>
      <c r="X296" s="186"/>
      <c r="Y296" s="264"/>
      <c r="Z296" s="264"/>
      <c r="AA296" s="227"/>
      <c r="AB296" s="227"/>
      <c r="AC296" s="227"/>
      <c r="AD296" s="227"/>
      <c r="AE296" s="227"/>
      <c r="AF296" s="227"/>
      <c r="AG296" s="227"/>
      <c r="AH296" s="227"/>
      <c r="AI296" s="227"/>
      <c r="AJ296" s="227"/>
      <c r="AK296" s="227"/>
      <c r="AL296" s="227"/>
      <c r="AM296" s="227"/>
      <c r="AN296" s="227"/>
      <c r="AO296" s="227"/>
      <c r="AP296" s="227"/>
      <c r="AQ296" s="227"/>
      <c r="AR296" s="227"/>
      <c r="AS296" s="227"/>
      <c r="AT296" s="227"/>
      <c r="AU296" s="227"/>
      <c r="AV296" s="227"/>
      <c r="AW296" s="227"/>
      <c r="AX296" s="227"/>
      <c r="AY296" s="227"/>
      <c r="AZ296" s="227"/>
      <c r="BA296" s="227"/>
      <c r="BB296" s="227"/>
      <c r="BC296" s="227"/>
      <c r="BD296" s="227"/>
      <c r="BE296" s="227"/>
      <c r="BF296" s="227"/>
      <c r="BG296" s="227"/>
      <c r="BH296" s="227"/>
      <c r="BI296" s="227"/>
      <c r="BJ296" s="227"/>
      <c r="BK296" s="227"/>
      <c r="BL296" s="227"/>
      <c r="BM296" s="227"/>
      <c r="BN296" s="227"/>
      <c r="BO296" s="227"/>
      <c r="BP296" s="227"/>
      <c r="BQ296" s="227"/>
      <c r="BR296" s="227"/>
      <c r="BS296" s="227"/>
      <c r="BT296" s="227"/>
      <c r="BU296" s="227"/>
      <c r="BV296" s="264"/>
      <c r="BW296" s="264"/>
      <c r="BX296" s="264"/>
      <c r="BY296" s="264"/>
      <c r="BZ296" s="264"/>
      <c r="CA296" s="264"/>
      <c r="CB296" s="264"/>
      <c r="CC296" s="264"/>
      <c r="CD296" s="264"/>
      <c r="CE296" s="264"/>
    </row>
    <row r="297" spans="1:83" s="265" customFormat="1" ht="15" customHeight="1">
      <c r="A297" s="89"/>
      <c r="B297" s="89"/>
      <c r="C297" s="1322"/>
      <c r="D297" s="1151"/>
      <c r="E297" s="1236"/>
      <c r="F297" s="250"/>
      <c r="G297" s="251"/>
      <c r="H297" s="155" t="s">
        <v>402</v>
      </c>
      <c r="I297" s="251"/>
      <c r="J297" s="251"/>
      <c r="K297" s="267"/>
      <c r="L297" s="266"/>
      <c r="M297" s="202"/>
      <c r="N297" s="202"/>
      <c r="O297" s="202"/>
      <c r="P297" s="202"/>
      <c r="Q297" s="212"/>
      <c r="R297" s="202"/>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1" customFormat="1" ht="15">
      <c r="Q298" s="268"/>
      <c r="U298" s="262"/>
    </row>
    <row r="299" spans="1:83" s="261" customFormat="1" ht="15">
      <c r="A299" s="35" t="s">
        <v>405</v>
      </c>
      <c r="B299" s="35"/>
      <c r="C299" s="35"/>
      <c r="D299" s="35"/>
      <c r="E299" s="35"/>
      <c r="F299" s="35"/>
      <c r="G299" s="35"/>
      <c r="H299" s="35"/>
      <c r="I299" s="35"/>
      <c r="J299" s="35"/>
      <c r="K299" s="35"/>
      <c r="L299" s="35"/>
      <c r="M299" s="35"/>
      <c r="N299" s="35"/>
      <c r="O299" s="35"/>
      <c r="P299" s="35"/>
      <c r="Q299" s="269"/>
      <c r="R299" s="35"/>
      <c r="S299" s="35"/>
      <c r="T299" s="35"/>
      <c r="U299" s="260"/>
      <c r="V299" s="35"/>
      <c r="W299" s="35"/>
    </row>
    <row r="300" spans="1:83" s="261" customFormat="1" ht="15">
      <c r="F300" s="357"/>
      <c r="G300" s="357"/>
      <c r="H300" s="357"/>
      <c r="I300" s="357"/>
      <c r="J300" s="357"/>
      <c r="K300" s="357"/>
      <c r="L300" s="357"/>
      <c r="Q300" s="268"/>
      <c r="U300" s="262"/>
    </row>
    <row r="301" spans="1:83" s="265" customFormat="1" ht="15" customHeight="1">
      <c r="A301" s="89"/>
      <c r="B301" s="186" t="s">
        <v>404</v>
      </c>
      <c r="C301" s="1323"/>
      <c r="D301" s="249"/>
      <c r="E301" s="454"/>
      <c r="F301" s="1324"/>
      <c r="G301" s="1151">
        <v>0</v>
      </c>
      <c r="H301" s="1321"/>
      <c r="I301" s="250"/>
      <c r="J301" s="393" t="s">
        <v>518</v>
      </c>
      <c r="K301" s="155"/>
      <c r="L301" s="266"/>
      <c r="M301" s="212">
        <f>mergeValue(H301)</f>
        <v>0</v>
      </c>
      <c r="N301" s="202"/>
      <c r="O301" s="202"/>
      <c r="P301" s="202"/>
      <c r="Q301" s="202"/>
      <c r="R301" s="212" t="str">
        <f>K301&amp;"("&amp;L301&amp;")"</f>
        <v>()</v>
      </c>
      <c r="S301" s="186"/>
      <c r="T301" s="186"/>
      <c r="U301" s="248"/>
      <c r="V301" s="186"/>
      <c r="W301" s="186"/>
      <c r="X301" s="186"/>
      <c r="Y301" s="264"/>
      <c r="Z301" s="264"/>
      <c r="AA301" s="227"/>
      <c r="AB301" s="227"/>
      <c r="AC301" s="227"/>
      <c r="AD301" s="227"/>
      <c r="AE301" s="227"/>
      <c r="AF301" s="227"/>
      <c r="AG301" s="227"/>
      <c r="AH301" s="227"/>
      <c r="AI301" s="227"/>
      <c r="AJ301" s="227"/>
      <c r="AK301" s="227"/>
      <c r="AL301" s="227"/>
      <c r="AM301" s="227"/>
      <c r="AN301" s="227"/>
      <c r="AO301" s="227"/>
      <c r="AP301" s="227"/>
      <c r="AQ301" s="227"/>
      <c r="AR301" s="227"/>
      <c r="AS301" s="227"/>
      <c r="AT301" s="227"/>
      <c r="AU301" s="227"/>
      <c r="AV301" s="227"/>
      <c r="AW301" s="227"/>
      <c r="AX301" s="227"/>
      <c r="AY301" s="227"/>
      <c r="AZ301" s="227"/>
      <c r="BA301" s="227"/>
      <c r="BB301" s="227"/>
      <c r="BC301" s="227"/>
      <c r="BD301" s="227"/>
      <c r="BE301" s="227"/>
      <c r="BF301" s="227"/>
      <c r="BG301" s="227"/>
      <c r="BH301" s="227"/>
      <c r="BI301" s="227"/>
      <c r="BJ301" s="227"/>
      <c r="BK301" s="227"/>
      <c r="BL301" s="227"/>
      <c r="BM301" s="227"/>
      <c r="BN301" s="227"/>
      <c r="BO301" s="227"/>
      <c r="BP301" s="227"/>
      <c r="BQ301" s="227"/>
      <c r="BR301" s="227"/>
      <c r="BS301" s="227"/>
      <c r="BT301" s="227"/>
      <c r="BU301" s="227"/>
      <c r="BV301" s="264"/>
      <c r="BW301" s="264"/>
      <c r="BX301" s="264"/>
      <c r="BY301" s="264"/>
      <c r="BZ301" s="264"/>
      <c r="CA301" s="264"/>
      <c r="CB301" s="264"/>
      <c r="CC301" s="264"/>
      <c r="CD301" s="264"/>
      <c r="CE301" s="264"/>
    </row>
    <row r="302" spans="1:83" s="265" customFormat="1" ht="15" customHeight="1">
      <c r="A302" s="89"/>
      <c r="B302" s="89"/>
      <c r="C302" s="1323"/>
      <c r="D302" s="249"/>
      <c r="E302" s="454"/>
      <c r="F302" s="1324"/>
      <c r="G302" s="1151"/>
      <c r="H302" s="1321"/>
      <c r="I302" s="251"/>
      <c r="J302" s="251"/>
      <c r="K302" s="155" t="s">
        <v>4</v>
      </c>
      <c r="L302" s="266"/>
      <c r="M302" s="202"/>
      <c r="N302" s="202"/>
      <c r="O302" s="202"/>
      <c r="P302" s="202"/>
      <c r="Q302" s="212"/>
      <c r="R302" s="202"/>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1" customFormat="1" ht="15">
      <c r="Q303" s="268"/>
      <c r="U303" s="262"/>
    </row>
    <row r="304" spans="1:83" s="261" customFormat="1" ht="15">
      <c r="A304" s="35" t="s">
        <v>406</v>
      </c>
      <c r="B304" s="35"/>
      <c r="C304" s="35"/>
      <c r="D304" s="35"/>
      <c r="E304" s="35"/>
      <c r="F304" s="35"/>
      <c r="G304" s="35"/>
      <c r="H304" s="35"/>
      <c r="I304" s="35"/>
      <c r="J304" s="35"/>
      <c r="K304" s="35"/>
      <c r="L304" s="35"/>
      <c r="M304" s="35"/>
      <c r="N304" s="35"/>
      <c r="O304" s="35"/>
      <c r="P304" s="35"/>
      <c r="Q304" s="269"/>
      <c r="R304" s="35"/>
      <c r="S304" s="35"/>
      <c r="T304" s="35"/>
      <c r="U304" s="260"/>
      <c r="V304" s="35"/>
      <c r="W304" s="35"/>
    </row>
    <row r="305" spans="1:83" s="261" customFormat="1" ht="15">
      <c r="Q305" s="268"/>
      <c r="U305" s="262"/>
    </row>
    <row r="306" spans="1:83" s="265" customFormat="1" ht="15" customHeight="1">
      <c r="A306" s="89"/>
      <c r="B306" s="186" t="s">
        <v>404</v>
      </c>
      <c r="C306" s="397"/>
      <c r="D306" s="261"/>
      <c r="E306" s="455"/>
      <c r="F306" s="261"/>
      <c r="G306" s="261"/>
      <c r="H306" s="261"/>
      <c r="I306" s="221"/>
      <c r="J306" s="188">
        <v>0</v>
      </c>
      <c r="K306" s="396"/>
      <c r="L306" s="247"/>
      <c r="M306" s="212">
        <f>mergeValue(H306)</f>
        <v>0</v>
      </c>
      <c r="N306" s="202"/>
      <c r="O306" s="202"/>
      <c r="P306" s="202"/>
      <c r="Q306" s="202"/>
      <c r="R306" s="212" t="str">
        <f>K306&amp;" ("&amp;L306&amp;")"</f>
        <v xml:space="preserve"> ()</v>
      </c>
      <c r="S306" s="186"/>
      <c r="T306" s="186"/>
      <c r="U306" s="248"/>
      <c r="V306" s="186"/>
      <c r="W306" s="186"/>
      <c r="X306" s="186"/>
      <c r="Y306" s="264"/>
      <c r="Z306" s="264"/>
      <c r="AA306" s="227"/>
      <c r="AB306" s="227"/>
      <c r="AC306" s="227"/>
      <c r="AD306" s="227"/>
      <c r="AE306" s="227"/>
      <c r="AF306" s="227"/>
      <c r="AG306" s="227"/>
      <c r="AH306" s="227"/>
      <c r="AI306" s="227"/>
      <c r="AJ306" s="227"/>
      <c r="AK306" s="227"/>
      <c r="AL306" s="227"/>
      <c r="AM306" s="227"/>
      <c r="AN306" s="227"/>
      <c r="AO306" s="227"/>
      <c r="AP306" s="227"/>
      <c r="AQ306" s="227"/>
      <c r="AR306" s="227"/>
      <c r="AS306" s="227"/>
      <c r="AT306" s="227"/>
      <c r="AU306" s="227"/>
      <c r="AV306" s="227"/>
      <c r="AW306" s="227"/>
      <c r="AX306" s="227"/>
      <c r="AY306" s="227"/>
      <c r="AZ306" s="227"/>
      <c r="BA306" s="227"/>
      <c r="BB306" s="227"/>
      <c r="BC306" s="227"/>
      <c r="BD306" s="227"/>
      <c r="BE306" s="227"/>
      <c r="BF306" s="227"/>
      <c r="BG306" s="227"/>
      <c r="BH306" s="227"/>
      <c r="BI306" s="227"/>
      <c r="BJ306" s="227"/>
      <c r="BK306" s="227"/>
      <c r="BL306" s="227"/>
      <c r="BM306" s="227"/>
      <c r="BN306" s="227"/>
      <c r="BO306" s="227"/>
      <c r="BP306" s="227"/>
      <c r="BQ306" s="227"/>
      <c r="BR306" s="227"/>
      <c r="BS306" s="227"/>
      <c r="BT306" s="227"/>
      <c r="BU306" s="227"/>
      <c r="BV306" s="264"/>
      <c r="BW306" s="264"/>
      <c r="BX306" s="264"/>
      <c r="BY306" s="264"/>
      <c r="BZ306" s="264"/>
      <c r="CA306" s="264"/>
      <c r="CB306" s="264"/>
      <c r="CC306" s="264"/>
      <c r="CD306" s="264"/>
      <c r="CE306" s="264"/>
    </row>
    <row r="308" spans="1:83" ht="11.25"/>
    <row r="309" spans="1:83" s="35" customFormat="1" ht="11.25">
      <c r="A309" s="35" t="s">
        <v>452</v>
      </c>
    </row>
    <row r="310" spans="1:83" ht="11.25"/>
    <row r="311" spans="1:83" s="36" customFormat="1" ht="20.100000000000001" customHeight="1">
      <c r="A311" s="97"/>
      <c r="B311" s="186"/>
      <c r="C311" s="86"/>
      <c r="D311" s="187"/>
      <c r="E311" s="291"/>
      <c r="F311" s="288"/>
      <c r="G311" s="292"/>
      <c r="I311" s="212"/>
      <c r="J311" s="212"/>
    </row>
    <row r="312" spans="1:83" ht="11.25"/>
    <row r="313" spans="1:83" ht="11.25"/>
    <row r="314" spans="1:83" s="35" customFormat="1" ht="11.25">
      <c r="A314" s="35" t="s">
        <v>467</v>
      </c>
    </row>
    <row r="315" spans="1:83" ht="11.25"/>
    <row r="316" spans="1:83" s="36" customFormat="1" ht="20.100000000000001" customHeight="1">
      <c r="A316" s="285"/>
      <c r="B316" s="186"/>
      <c r="C316" s="86"/>
      <c r="D316" s="187"/>
      <c r="E316" s="295"/>
      <c r="F316" s="294" t="s">
        <v>457</v>
      </c>
      <c r="G316" s="294" t="s">
        <v>457</v>
      </c>
      <c r="H316" s="313"/>
      <c r="I316" s="212"/>
      <c r="K316" s="212"/>
      <c r="L316" s="212"/>
    </row>
    <row r="317" spans="1:83" ht="11.25"/>
    <row r="318" spans="1:83" ht="11.25"/>
    <row r="319" spans="1:83" s="35" customFormat="1" ht="11.25">
      <c r="A319" s="35" t="s">
        <v>468</v>
      </c>
    </row>
    <row r="320" spans="1:83" ht="11.25"/>
    <row r="321" spans="1:20" s="36" customFormat="1" ht="20.100000000000001" customHeight="1">
      <c r="A321" s="285"/>
      <c r="B321" s="186"/>
      <c r="C321" s="86"/>
      <c r="D321" s="187"/>
      <c r="E321" s="295"/>
      <c r="F321" s="294" t="s">
        <v>457</v>
      </c>
      <c r="G321" s="412"/>
      <c r="H321" s="294" t="s">
        <v>457</v>
      </c>
      <c r="I321" s="212"/>
      <c r="K321" s="212"/>
      <c r="L321" s="212"/>
    </row>
    <row r="322" spans="1:20" ht="11.25"/>
    <row r="323" spans="1:20" ht="11.25"/>
    <row r="324" spans="1:20" s="35" customFormat="1" ht="11.25">
      <c r="A324" s="35" t="s">
        <v>469</v>
      </c>
    </row>
    <row r="325" spans="1:20" ht="11.25"/>
    <row r="326" spans="1:20" s="36" customFormat="1" ht="20.100000000000001" customHeight="1">
      <c r="A326" s="285"/>
      <c r="B326" s="186"/>
      <c r="C326" s="86"/>
      <c r="D326" s="187"/>
      <c r="E326" s="302">
        <f>E325</f>
        <v>0</v>
      </c>
      <c r="F326" s="294" t="s">
        <v>457</v>
      </c>
      <c r="G326" s="412"/>
      <c r="H326" s="294" t="s">
        <v>457</v>
      </c>
      <c r="I326" s="212"/>
      <c r="K326" s="212"/>
      <c r="L326" s="212"/>
    </row>
    <row r="327" spans="1:20" s="36" customFormat="1" ht="14.25">
      <c r="A327" s="285"/>
      <c r="B327" s="186"/>
      <c r="C327" s="86"/>
      <c r="D327" s="101"/>
      <c r="E327" s="303"/>
      <c r="F327" s="304"/>
      <c r="G327"/>
      <c r="H327" s="304"/>
      <c r="I327" s="212"/>
      <c r="K327" s="212"/>
      <c r="L327" s="212"/>
    </row>
    <row r="329" spans="1:20" s="35" customFormat="1" ht="11.25">
      <c r="A329" s="35" t="s">
        <v>470</v>
      </c>
    </row>
    <row r="330" spans="1:20" ht="11.25"/>
    <row r="331" spans="1:20" s="36" customFormat="1" ht="20.100000000000001" customHeight="1">
      <c r="A331" s="285"/>
      <c r="B331" s="186"/>
      <c r="C331" s="86"/>
      <c r="D331" s="187"/>
      <c r="E331" s="302">
        <f>E330</f>
        <v>0</v>
      </c>
      <c r="F331" s="294" t="s">
        <v>457</v>
      </c>
      <c r="G331" s="305"/>
      <c r="H331" s="294" t="s">
        <v>457</v>
      </c>
      <c r="I331" s="212"/>
      <c r="K331" s="212"/>
      <c r="L331" s="212"/>
    </row>
    <row r="334" spans="1:20" s="35" customFormat="1" ht="17.100000000000001" customHeight="1">
      <c r="A334" s="35" t="s">
        <v>506</v>
      </c>
    </row>
    <row r="336" spans="1:20" s="190" customFormat="1" ht="409.5">
      <c r="A336" s="1203">
        <v>1</v>
      </c>
      <c r="B336" s="214"/>
      <c r="C336" s="214"/>
      <c r="D336" s="214"/>
      <c r="F336" s="333" t="str">
        <f>"2." &amp;mergeValue(A336)</f>
        <v>2.1</v>
      </c>
      <c r="G336" s="415" t="s">
        <v>493</v>
      </c>
      <c r="H336" s="316"/>
      <c r="I336" s="196" t="s">
        <v>589</v>
      </c>
      <c r="J336" s="332"/>
      <c r="K336" s="214"/>
      <c r="L336" s="214"/>
      <c r="M336" s="214"/>
      <c r="N336" s="214"/>
      <c r="O336" s="214"/>
      <c r="P336" s="214"/>
      <c r="Q336" s="214"/>
      <c r="R336" s="214"/>
      <c r="S336" s="214"/>
      <c r="T336" s="214"/>
    </row>
    <row r="337" spans="1:20" s="190" customFormat="1" ht="90">
      <c r="A337" s="1203"/>
      <c r="B337" s="214"/>
      <c r="C337" s="214"/>
      <c r="D337" s="214"/>
      <c r="F337" s="333" t="str">
        <f>"3." &amp;mergeValue(A337)</f>
        <v>3.1</v>
      </c>
      <c r="G337" s="415" t="s">
        <v>494</v>
      </c>
      <c r="H337" s="316"/>
      <c r="I337" s="196" t="s">
        <v>587</v>
      </c>
      <c r="J337" s="332"/>
      <c r="K337" s="214"/>
      <c r="L337" s="214"/>
      <c r="M337" s="214"/>
      <c r="N337" s="214"/>
      <c r="O337" s="214"/>
      <c r="P337" s="214"/>
      <c r="Q337" s="214"/>
      <c r="R337" s="214"/>
      <c r="S337" s="214"/>
      <c r="T337" s="214"/>
    </row>
    <row r="338" spans="1:20" s="190" customFormat="1" ht="45">
      <c r="A338" s="1203"/>
      <c r="B338" s="214"/>
      <c r="C338" s="214"/>
      <c r="D338" s="214"/>
      <c r="F338" s="333" t="str">
        <f>"4."&amp;mergeValue(A338)</f>
        <v>4.1</v>
      </c>
      <c r="G338" s="415" t="s">
        <v>495</v>
      </c>
      <c r="H338" s="317" t="s">
        <v>457</v>
      </c>
      <c r="I338" s="196"/>
      <c r="J338" s="332"/>
      <c r="K338" s="214"/>
      <c r="L338" s="214"/>
      <c r="M338" s="214"/>
      <c r="N338" s="214"/>
      <c r="O338" s="214"/>
      <c r="P338" s="214"/>
      <c r="Q338" s="214"/>
      <c r="R338" s="214"/>
      <c r="S338" s="214"/>
      <c r="T338" s="214"/>
    </row>
    <row r="339" spans="1:20" s="190" customFormat="1" ht="101.25">
      <c r="A339" s="1203"/>
      <c r="B339" s="1203">
        <v>1</v>
      </c>
      <c r="C339" s="340"/>
      <c r="D339" s="340"/>
      <c r="F339" s="333" t="str">
        <f>"4."&amp;mergeValue(A339) &amp;"."&amp;mergeValue(B339)</f>
        <v>4.1.1</v>
      </c>
      <c r="G339" s="323" t="s">
        <v>591</v>
      </c>
      <c r="H339" s="316" t="str">
        <f>IF(region_name="","",region_name)</f>
        <v>Ростовская область</v>
      </c>
      <c r="I339" s="196" t="s">
        <v>498</v>
      </c>
      <c r="J339" s="332"/>
      <c r="K339" s="214"/>
      <c r="L339" s="214"/>
      <c r="M339" s="214"/>
      <c r="N339" s="214"/>
      <c r="O339" s="214"/>
      <c r="P339" s="214"/>
      <c r="Q339" s="214"/>
      <c r="R339" s="214"/>
      <c r="S339" s="214"/>
      <c r="T339" s="214"/>
    </row>
    <row r="340" spans="1:20" s="190" customFormat="1" ht="191.25">
      <c r="A340" s="1203"/>
      <c r="B340" s="1203"/>
      <c r="C340" s="1203">
        <v>1</v>
      </c>
      <c r="D340" s="340"/>
      <c r="F340" s="333" t="str">
        <f>"4."&amp;mergeValue(A340) &amp;"."&amp;mergeValue(B340)&amp;"."&amp;mergeValue(C340)</f>
        <v>4.1.1.1</v>
      </c>
      <c r="G340" s="339" t="s">
        <v>496</v>
      </c>
      <c r="H340" s="316"/>
      <c r="I340" s="196" t="s">
        <v>499</v>
      </c>
      <c r="J340" s="332"/>
      <c r="K340" s="214"/>
      <c r="L340" s="214"/>
      <c r="M340" s="214"/>
      <c r="N340" s="214"/>
      <c r="O340" s="214"/>
      <c r="P340" s="214"/>
      <c r="Q340" s="214"/>
      <c r="R340" s="214"/>
      <c r="S340" s="214"/>
      <c r="T340" s="214"/>
    </row>
    <row r="341" spans="1:20" s="190" customFormat="1" ht="33.75" customHeight="1">
      <c r="A341" s="1203"/>
      <c r="B341" s="1203"/>
      <c r="C341" s="1203"/>
      <c r="D341" s="340">
        <v>1</v>
      </c>
      <c r="F341" s="333" t="str">
        <f>"4."&amp;mergeValue(A341) &amp;"."&amp;mergeValue(B341)&amp;"."&amp;mergeValue(C341)&amp;"."&amp;mergeValue(D341)</f>
        <v>4.1.1.1.1</v>
      </c>
      <c r="G341" s="418" t="s">
        <v>497</v>
      </c>
      <c r="H341" s="316"/>
      <c r="I341" s="1204" t="s">
        <v>590</v>
      </c>
      <c r="J341" s="332"/>
      <c r="K341" s="214"/>
      <c r="L341" s="214"/>
      <c r="M341" s="214"/>
      <c r="N341" s="214"/>
      <c r="O341" s="214"/>
      <c r="P341" s="214"/>
      <c r="Q341" s="214"/>
      <c r="R341" s="214"/>
      <c r="S341" s="214"/>
      <c r="T341" s="214"/>
    </row>
    <row r="342" spans="1:20" s="190" customFormat="1" ht="18.75">
      <c r="A342" s="1203"/>
      <c r="B342" s="1203"/>
      <c r="C342" s="1203"/>
      <c r="D342" s="340"/>
      <c r="F342" s="422"/>
      <c r="G342" s="423" t="s">
        <v>4</v>
      </c>
      <c r="H342" s="424"/>
      <c r="I342" s="1204"/>
      <c r="J342" s="332"/>
      <c r="K342" s="214"/>
      <c r="L342" s="214"/>
      <c r="M342" s="214"/>
      <c r="N342" s="214"/>
      <c r="O342" s="214"/>
      <c r="P342" s="214"/>
      <c r="Q342" s="214"/>
      <c r="R342" s="214"/>
      <c r="S342" s="214"/>
      <c r="T342" s="214"/>
    </row>
    <row r="343" spans="1:20" s="190" customFormat="1" ht="18.75">
      <c r="A343" s="1203"/>
      <c r="B343" s="1203"/>
      <c r="C343" s="340"/>
      <c r="D343" s="340"/>
      <c r="F343" s="336"/>
      <c r="G343" s="149" t="s">
        <v>402</v>
      </c>
      <c r="H343" s="337"/>
      <c r="I343" s="338"/>
      <c r="J343" s="332"/>
      <c r="K343" s="214"/>
      <c r="L343" s="214"/>
      <c r="M343" s="214"/>
      <c r="N343" s="214"/>
      <c r="O343" s="214"/>
      <c r="P343" s="214"/>
      <c r="Q343" s="214"/>
      <c r="R343" s="214"/>
      <c r="S343" s="214"/>
      <c r="T343" s="214"/>
    </row>
    <row r="344" spans="1:20" s="190" customFormat="1" ht="18.75">
      <c r="A344" s="1203"/>
      <c r="B344" s="214"/>
      <c r="C344" s="214"/>
      <c r="D344" s="214"/>
      <c r="F344" s="336"/>
      <c r="G344" s="155" t="s">
        <v>505</v>
      </c>
      <c r="H344" s="337"/>
      <c r="I344" s="338"/>
      <c r="J344" s="332"/>
      <c r="K344" s="214"/>
      <c r="L344" s="214"/>
      <c r="M344" s="214"/>
      <c r="N344" s="214"/>
      <c r="O344" s="214"/>
      <c r="P344" s="214"/>
      <c r="Q344" s="214"/>
      <c r="R344" s="214"/>
      <c r="S344" s="214"/>
      <c r="T344" s="214"/>
    </row>
    <row r="345" spans="1:20" s="190" customFormat="1" ht="18.75">
      <c r="A345" s="214"/>
      <c r="B345" s="214"/>
      <c r="C345" s="214"/>
      <c r="D345" s="214"/>
      <c r="F345" s="336"/>
      <c r="G345" s="165" t="s">
        <v>504</v>
      </c>
      <c r="H345" s="337"/>
      <c r="I345" s="338"/>
      <c r="J345" s="332"/>
      <c r="K345" s="214"/>
      <c r="L345" s="214"/>
      <c r="M345" s="214"/>
      <c r="N345" s="214"/>
      <c r="O345" s="214"/>
      <c r="P345" s="214"/>
      <c r="Q345" s="214"/>
      <c r="R345" s="214"/>
      <c r="S345" s="214"/>
      <c r="T345" s="214"/>
    </row>
  </sheetData>
  <sheetProtection formatColumns="0" formatRows="0"/>
  <dataConsolidate/>
  <mergeCells count="313">
    <mergeCell ref="D195:D200"/>
    <mergeCell ref="E196:E199"/>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0:R131"/>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6:A344"/>
    <mergeCell ref="C340:C342"/>
    <mergeCell ref="I341:I342"/>
    <mergeCell ref="H301:H302"/>
    <mergeCell ref="B339:B343"/>
    <mergeCell ref="C296:C297"/>
    <mergeCell ref="C301:C302"/>
    <mergeCell ref="F301:F302"/>
    <mergeCell ref="G301:G302"/>
    <mergeCell ref="T210:T211"/>
    <mergeCell ref="R166:R167"/>
    <mergeCell ref="T166:T167"/>
    <mergeCell ref="U166:U167"/>
    <mergeCell ref="O219:V219"/>
    <mergeCell ref="N194:AF194"/>
    <mergeCell ref="N195:AF195"/>
    <mergeCell ref="W166:W168"/>
    <mergeCell ref="N192:AF192"/>
    <mergeCell ref="V210:V211"/>
    <mergeCell ref="Q206:Q208"/>
    <mergeCell ref="S166:S167"/>
    <mergeCell ref="O178:W178"/>
    <mergeCell ref="N193:AF193"/>
    <mergeCell ref="U206:U207"/>
    <mergeCell ref="R210:R212"/>
    <mergeCell ref="N210:N213"/>
    <mergeCell ref="Q210:Q212"/>
    <mergeCell ref="O210:O212"/>
    <mergeCell ref="P210:P212"/>
    <mergeCell ref="U210:U211"/>
    <mergeCell ref="S210:S211"/>
    <mergeCell ref="O179:W179"/>
    <mergeCell ref="O180:W180"/>
    <mergeCell ref="J109:J111"/>
    <mergeCell ref="F90:F93"/>
    <mergeCell ref="J90:J93"/>
    <mergeCell ref="O162:V162"/>
    <mergeCell ref="O163:V163"/>
    <mergeCell ref="O164:V164"/>
    <mergeCell ref="O165:V165"/>
    <mergeCell ref="S148:S149"/>
    <mergeCell ref="O160:V160"/>
    <mergeCell ref="O161:V161"/>
    <mergeCell ref="F165:F168"/>
    <mergeCell ref="I164:I169"/>
    <mergeCell ref="J165:J168"/>
    <mergeCell ref="F147:F150"/>
    <mergeCell ref="I146:I151"/>
    <mergeCell ref="J147:J150"/>
    <mergeCell ref="U130:U131"/>
    <mergeCell ref="S130:S131"/>
    <mergeCell ref="O124:V124"/>
    <mergeCell ref="A31:A44"/>
    <mergeCell ref="B32:B43"/>
    <mergeCell ref="C33:C42"/>
    <mergeCell ref="D34:D41"/>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DH110:DH111"/>
    <mergeCell ref="O126:V126"/>
    <mergeCell ref="O144:V144"/>
    <mergeCell ref="O142:V142"/>
    <mergeCell ref="W109:W110"/>
    <mergeCell ref="X109:X110"/>
    <mergeCell ref="T55:T56"/>
    <mergeCell ref="U55:U56"/>
    <mergeCell ref="R55:R56"/>
    <mergeCell ref="S55:S56"/>
    <mergeCell ref="O143:V143"/>
    <mergeCell ref="R91:R92"/>
    <mergeCell ref="S91:S92"/>
    <mergeCell ref="T91:T92"/>
    <mergeCell ref="U91:U92"/>
    <mergeCell ref="O125:V125"/>
    <mergeCell ref="W91:W93"/>
    <mergeCell ref="Z109:Z110"/>
    <mergeCell ref="W55:W57"/>
    <mergeCell ref="W73:W75"/>
    <mergeCell ref="U73:U74"/>
    <mergeCell ref="W130:W132"/>
    <mergeCell ref="Y109:Y110"/>
    <mergeCell ref="AG196:AG200"/>
    <mergeCell ref="L196:L199"/>
    <mergeCell ref="M196:M199"/>
    <mergeCell ref="N196:N199"/>
    <mergeCell ref="O196:O198"/>
    <mergeCell ref="P196:P198"/>
    <mergeCell ref="Q196:Q198"/>
    <mergeCell ref="R196:R198"/>
    <mergeCell ref="S196:S197"/>
    <mergeCell ref="T196:T197"/>
    <mergeCell ref="V196:V197"/>
    <mergeCell ref="AB196:AB197"/>
    <mergeCell ref="AC196:AC197"/>
    <mergeCell ref="AD196:AD197"/>
    <mergeCell ref="AE196:AE197"/>
    <mergeCell ref="U196:U197"/>
    <mergeCell ref="O220:V220"/>
    <mergeCell ref="O221:V221"/>
    <mergeCell ref="O222:V222"/>
    <mergeCell ref="O223:V223"/>
    <mergeCell ref="O224:V224"/>
    <mergeCell ref="P15:P16"/>
    <mergeCell ref="A219:A232"/>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128:I133"/>
    <mergeCell ref="K196:K199"/>
    <mergeCell ref="I88:I95"/>
    <mergeCell ref="G109:G111"/>
    <mergeCell ref="F108:F112"/>
    <mergeCell ref="I108:I112"/>
    <mergeCell ref="A237:A250"/>
    <mergeCell ref="B238:B249"/>
    <mergeCell ref="C239:C248"/>
    <mergeCell ref="D240:D247"/>
    <mergeCell ref="E241:E246"/>
    <mergeCell ref="I241:I246"/>
    <mergeCell ref="F242:F245"/>
    <mergeCell ref="E107:E113"/>
    <mergeCell ref="A103:A117"/>
    <mergeCell ref="B104:B116"/>
    <mergeCell ref="C105:C115"/>
    <mergeCell ref="D106:D113"/>
    <mergeCell ref="A142:A155"/>
    <mergeCell ref="A178:A187"/>
    <mergeCell ref="B179:B186"/>
    <mergeCell ref="C180:C185"/>
    <mergeCell ref="D181:D184"/>
    <mergeCell ref="A192:A203"/>
    <mergeCell ref="B193:B202"/>
    <mergeCell ref="C194:C201"/>
    <mergeCell ref="J242:J245"/>
    <mergeCell ref="J224:J227"/>
    <mergeCell ref="I223:I228"/>
    <mergeCell ref="W243:W245"/>
    <mergeCell ref="R243:R244"/>
    <mergeCell ref="S243:S244"/>
    <mergeCell ref="T243:T244"/>
    <mergeCell ref="U243:U244"/>
    <mergeCell ref="O237:V237"/>
    <mergeCell ref="O238:V238"/>
    <mergeCell ref="O239:V239"/>
    <mergeCell ref="O240:V240"/>
    <mergeCell ref="O241:V241"/>
    <mergeCell ref="O242:V242"/>
    <mergeCell ref="T225:T226"/>
    <mergeCell ref="W225:W227"/>
    <mergeCell ref="U225:U226"/>
    <mergeCell ref="O181:W181"/>
    <mergeCell ref="O85:V85"/>
    <mergeCell ref="O86:V86"/>
    <mergeCell ref="O87:V87"/>
    <mergeCell ref="O88:V88"/>
    <mergeCell ref="O89:V89"/>
    <mergeCell ref="O90:V90"/>
    <mergeCell ref="T130:T131"/>
    <mergeCell ref="O147:V147"/>
    <mergeCell ref="T148:T149"/>
    <mergeCell ref="R148:R149"/>
    <mergeCell ref="U148:U149"/>
    <mergeCell ref="O145:V145"/>
    <mergeCell ref="O127:V127"/>
    <mergeCell ref="O129:V129"/>
    <mergeCell ref="W148:W150"/>
    <mergeCell ref="BI109:BI110"/>
    <mergeCell ref="BJ109:BJ110"/>
    <mergeCell ref="AU109:AU110"/>
    <mergeCell ref="AV109:AV110"/>
    <mergeCell ref="AW109:AW110"/>
    <mergeCell ref="AX109:AX110"/>
    <mergeCell ref="AI109:AI110"/>
    <mergeCell ref="AJ109:AJ110"/>
    <mergeCell ref="AK109:AK110"/>
    <mergeCell ref="AL109:AL110"/>
    <mergeCell ref="DC109:DC110"/>
    <mergeCell ref="DD109:DD110"/>
    <mergeCell ref="DE109:DE110"/>
    <mergeCell ref="DF109:DF110"/>
    <mergeCell ref="O103:DG103"/>
    <mergeCell ref="O104:DG104"/>
    <mergeCell ref="O105:DG105"/>
    <mergeCell ref="O106:DG106"/>
    <mergeCell ref="O107:DG107"/>
    <mergeCell ref="O108:DG108"/>
    <mergeCell ref="CQ109:CQ110"/>
    <mergeCell ref="CR109:CR110"/>
    <mergeCell ref="CS109:CS110"/>
    <mergeCell ref="CT109:CT110"/>
    <mergeCell ref="CE109:CE110"/>
    <mergeCell ref="CF109:CF110"/>
    <mergeCell ref="CG109:CG110"/>
    <mergeCell ref="CH109:CH110"/>
    <mergeCell ref="BS109:BS110"/>
    <mergeCell ref="BT109:BT110"/>
    <mergeCell ref="BU109:BU110"/>
    <mergeCell ref="BV109:BV110"/>
    <mergeCell ref="BG109:BG110"/>
    <mergeCell ref="BH109:BH110"/>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0:WWE166 K291 WZP103:WZP109 I331 E306 WWE85:WWE91 WWE49:WWE56 WWE67:WWE74 WWE124:WWE130 I343:I345 J9:J10 E4 J15:J16 AB210 U259:X259 G311 F276:F277 F280:F281 F284:F287 F272:F273 M263:P263 M267:P267 WWE142:WWE148 WWO192:WWO196 TP178:TP183 G326 E255 F291:H291 I316 E321 E311 E316 G321 I321 I326:I327 E327 WWE31:WWE38 E296:E297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4:JS130 TO124:TO130 ADK124:ADK130 ANG124:ANG130 AXC124:AXC130 BGY124:BGY130 BQU124:BQU130 CAQ124:CAQ130 CKM124:CKM130 CUI124:CUI130 DEE124:DEE130 DOA124:DOA130 DXW124:DXW130 EHS124:EHS130 ERO124:ERO130 FBK124:FBK130 FLG124:FLG130 FVC124:FVC130 GEY124:GEY130 GOU124:GOU130 GYQ124:GYQ130 HIM124:HIM130 HSI124:HSI130 ICE124:ICE130 IMA124:IMA130 IVW124:IVW130 JFS124:JFS130 JPO124:JPO130 JZK124:JZK130 KJG124:KJG130 KTC124:KTC130 LCY124:LCY130 LMU124:LMU130 LWQ124:LWQ130 MGM124:MGM130 MQI124:MQI130 NAE124:NAE130 NKA124:NKA130 NTW124:NTW130 ODS124:ODS130 ONO124:ONO130 OXK124:OXK130 PHG124:PHG130 PRC124:PRC130 QAY124:QAY130 QKU124:QKU130 QUQ124:QUQ130 REM124:REM130 ROI124:ROI130 RYE124:RYE130 SIA124:SIA130 SRW124:SRW130 TBS124:TBS130 TLO124:TLO130 TVK124:TVK130 UFG124:UFG130 UPC124:UPC130 UYY124:UYY130 VIU124:VIU130 VSQ124:VSQ130 WCM124:WCM130 WMI124:WMI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ND103:ND109 WZ103:WZ109 AGV103:AGV109 AQR103:AQR109 BAN103:BAN109 BKJ103:BKJ109 BUF103:BUF109 CEB103:CEB109 CNX103:CNX109 CXT103:CXT109 DHP103:DHP109 DRL103:DRL109 EBH103:EBH109 ELD103:ELD109 EUZ103:EUZ109 FEV103:FEV109 FOR103:FOR109 FYN103:FYN109 GIJ103:GIJ109 GSF103:GSF109 HCB103:HCB109 HLX103:HLX109 HVT103:HVT109 IFP103:IFP109 IPL103:IPL109 IZH103:IZH109 JJD103:JJD109 JSZ103:JSZ109 KCV103:KCV109 KMR103:KMR109 KWN103:KWN109 LGJ103:LGJ109 LQF103:LQF109 MAB103:MAB109 MJX103:MJX109 MTT103:MTT109 NDP103:NDP109 NNL103:NNL109 NXH103:NXH109 OHD103:OHD109 OQZ103:OQZ109 PAV103:PAV109 PKR103:PKR109 PUN103:PUN109 QEJ103:QEJ109 QOF103:QOF109 QYB103:QYB109 RHX103:RHX109 RRT103:RRT109 SBP103:SBP109 SLL103:SLL109 SVH103:SVH109 TFD103:TFD109 TOZ103:TOZ109 TYV103:TYV109 UIR103:UIR109 USN103:USN109 VCJ103:VCJ109 VMF103:VMF109 VWB103:VWB109 WFX103:WFX109 WPT103:WPT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X183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E237:WWE244 WMI237:WMI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JS237:JS244 TO237:TO244 ADK237:ADK244 ANG237:ANG244 AXC237:AXC244 BGY237:BGY244 BQU237:BQU244 CAQ237:CAQ244 CKM237:CKM244 CUI237:CUI244 DEE237:DEE244 DOA237:DOA244 DXW237:DXW244 EHS237:EHS244 ERO237:ERO244 FBK237:FBK244 FLG237:FLG244 FVC237:FVC244 GEY237:GEY244 GOU237:GOU244 GYQ237:GYQ244 HIM237:HIM244 HSI237:HSI244 ICE237:ICE244 IMA237:IMA244 IVW237:IVW244 JFS237:JFS244 JPO237:JPO244 JZK237:JZK244 KJG237:KJG244 KTC237:KTC244 LCY237:LCY244 LMU237:LMU244 LWQ237:LWQ244 MGM237:MGM244 MQI237:MQI244 NAE237:NAE244 NKA237:NKA244 NTW237:NTW244 ODS237:ODS244 ONO237:ONO244 OXK237:OXK244 PHG237:PHG244 PRC237:PRC244 QAY237:QAY244 QKU237:QKU244 QUQ237:QUQ244 REM237:REM244 ROI237:ROI244 RYE237:RYE244 SIA237:SIA244 SRW237:SRW244 TBS237:TBS244 TLO237:TLO244 TVK237:TVK244 UFG237:UFG244 UPC237:UPC244 UYY237:UYY244 VIU237:VIU244 VSQ237:VSQ244 WCM237:WCM244 R15:R16 R9:R10 V15:W15 V9:W9">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O119:P119 O109:P109 AA119:AB119 AA109:AB109 AM119:AN119 AM109:AN109 AY119:AZ119 AY109:AZ109 BK119:BL119 BK109:BL109 BW119:BX119 BW109:BX109 CI119:CJ119 CI109:CJ109 CU119:CV119 CU109:CV109">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2 WWC55 WMQ196 WWM196 Q210 WWB182 VMD119 WMG37 WMG91:WMG92 WMG148 WWC37 WMG73 WWC73 WMG130 WWC91:WWC92 WWC130 WMG166 WWC166 G9:G10 K9:K10 O9:O10 JR182 TN182 VMD109 VVZ109 WFV109 WPR109 VVZ119 WZN109 ADJ182 WWC148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NB109 WX109 AGT109 AQP109 BAL109 BKH109 BUD109 CDZ109 CNV109 CXR109 DHN109 DRJ109 EBF109 ELB109 EUX109 FET109 FOP109 FYL109 GIH109 GSD109 HBZ109 HLV109 HVR109 IFN109 IPJ109 IZF109 JJB109 JSX109 KCT109 KMP109 KWL109 LGH109 LQD109 LZZ109 MJV109 MTR109 NDN109 NNJ109 NXF109 OHB109 OQX109 PAT109 PKP109 PUL109 QEH109 QOD109 QXZ109 RHV109 RRR109 SBN109 SLJ109 SVF109 TFB109 TOX109 TYT109 UIP109 USL109 VCH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FV119 WPR119 WZN119 VCH119 MZ119 WV119 AGR119 AQN119 BAJ119 BKF119 BUB119 CDX119 CNT119 CXP119 DHL119 DRH119 EBD119 EKZ119 EUV119 FER119 FON119 FYJ119 GIF119 GSB119 HBX119 HLT119 HVP119 IFL119 IPH119 IZD119 JIZ119 JSV119 KCR119 KMN119 KWJ119 LGF119 LQB119 LZX119 MJT119 MTP119 NDL119 NNH119 NXD119 OGZ119 OQV119 PAR119 PKN119 PUJ119 QEF119 QOB119 QXX119 RHT119 RRP119 SBL119 SLH119 SVD119 TEZ119 TOV119 TYR119 UIN119 USJ119 VCF119 VMB119 VVX119 WFT119 WPP119 WZL119 NB119 WX119 AGT119 AQP119 BAL119 BKH119 BUD119 CDZ119 CNV119 CXR119 DHN119 DRJ119 EBF119 ELB119 EUX119 FET119 FOP119 FYL119 GIH119 GSD119 HBZ119 HLV119 HVR119 IFN119 IPJ119 IZF119 JJB119 JSX119 KCT119 KMP119 KWL119 LGH119 LQD119 LZZ119 MJV119 MTR119 NDN119 NNJ119 NXF119 OHB119 OQX119 PAT119 PKP119 PUL119 QEH119 QOD119 QXZ119 RHV119 RRR119 SBN119 SLJ119 SVF119 TFB119 TOX119 TYT119 UIP119 USL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U37 AE196 JO243 S243 WWC243 WMG243 WCK243 VSO243 VIS243 UYW243 UPA243 UFE243 TVI243 TLM243 TBQ243 SRU243 SHY243 RYC243 ROG243 REK243 QUO243 QKS243 QAW243 PRA243 PHE243 OXI243 ONM243 ODQ243 NTU243 NJY243 NAC243 MQG243 MGK243 LWO243 LMS243 LCW243 KTA243 KJE243 JZI243 JPM243 JFQ243 IVU243 ILY243 ICC243 HSG243 HIK243 GYO243 GOS243 GEW243 FVA243 FLE243 FBI243 ERM243 EHQ243 DXU243 DNY243 DEC243 CUG243 CKK243 CAO243 BQS243 BGW243 AXA243 ANE243 ADI243 TM243 TK243 JQ243 WWA243 WME243 WCI243 VSM243 VIQ243 UYU243 UOY243 UFC243 TVG243 TLK243 TBO243 SRS243 SHW243 RYA243 ROE243 REI243 QUM243 QKQ243 QAU243 PQY243 PHC243 OXG243 ONK243 ODO243 NTS243 NJW243 NAA243 MQE243 MGI243 LWM243 LMQ243 LCU243 KSY243 KJC243 JZG243 JPK243 JFO243 IVS243 ILW243 ICA243 HSE243 HII243 GYM243 GOQ243 GEU243 FUY243 FLC243 FBG243 ERK243 EHO243 DXS243 DNW243 DEA243 CUE243 CKI243 CAM243 BQQ243 BGU243 AWY243 ANC243 ADG243 U243 S9:S10 S15:S16 U55 U166 V182 U91:U92 WZL109:WZL110 WPP109:WPP110 WFT109:WFT110 VVX109:VVX110 VMB109:VMB110 VCF109:VCF110 USJ109:USJ110 UIN109:UIN110 TYR109:TYR110 TOV109:TOV110 TEZ109:TEZ110 SVD109:SVD110 SLH109:SLH110 SBL109:SBL110 RRP109:RRP110 RHT109:RHT110 QXX109:QXX110 QOB109:QOB110 QEF109:QEF110 PUJ109:PUJ110 PKN109:PKN110 PAR109:PAR110 OQV109:OQV110 OGZ109:OGZ110 NXD109:NXD110 NNH109:NNH110 NDL109:NDL110 MTP109:MTP110 MJT109:MJT110 LZX109:LZX110 LQB109:LQB110 LGF109:LGF110 KWJ109:KWJ110 KMN109:KMN110 KCR109:KCR110 JSV109:JSV110 JIZ109:JIZ110 IZD109:IZD110 IPH109:IPH110 IFL109:IFL110 HVP109:HVP110 HLT109:HLT110 HBX109:HBX110 GSB109:GSB110 GIF109:GIF110 FYJ109:FYJ110 FON109:FON110 FER109:FER110 EUV109:EUV110 EKZ109:EKZ110 EBD109:EBD110 DRH109:DRH110 DHL109:DHL110 CXP109:CXP110 CNT109:CNT110 CDX109:CDX110 BUB109:BUB110 BKF109:BKF110 BAJ109:BAJ110 AQN109:AQN110 AGR109:AGR110 WV109:WV110 MZ109:MZ110 X109:X110 Z109 Z119 AJ119 AJ109:AJ110 AL119 AL109 AV119 AV109:AV110 AX119 AX109 BH119 BH109:BH110 BJ119 BJ109 BT119 BT109:BT110 BV119 BV109 CF119 CF109:CF110 CH119 CH109 CR119 CR109:CR110 CT119 CT109 DD119 DD109:DD110 DF109 DF1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PQ119 WMF130:WMF131 WWB130:WWB131 WMF148:WMF149 WWB148:WWB149 WMD91:WMD92 WVZ91:WVZ92 WMF37 WMF73 WWB37 WWB73 WPQ109 WZM109 WMF55 I291 WZM119 J267:L267 WWB55 R259:T259 J263:L263 U182 JQ18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0:R131 JN130:JN131 TJ130:TJ131 ADF130:ADF131 ANB130:ANB131 AWX130:AWX131 BGT130:BGT131 BQP130:BQP131 CAL130:CAL131 CKH130:CKH131 CUD130:CUD131 DDZ130:DDZ131 DNV130:DNV131 DXR130:DXR131 EHN130:EHN131 ERJ130:ERJ131 FBF130:FBF131 FLB130:FLB131 FUX130:FUX131 GET130:GET131 GOP130:GOP131 GYL130:GYL131 HIH130:HIH131 HSD130:HSD131 IBZ130:IBZ131 ILV130:ILV131 IVR130:IVR131 JFN130:JFN131 JPJ130:JPJ131 JZF130:JZF131 KJB130:KJB131 KSX130:KSX131 LCT130:LCT131 LMP130:LMP131 LWL130:LWL131 MGH130:MGH131 MQD130:MQD131 MZZ130:MZZ131 NJV130:NJV131 NTR130:NTR131 ODN130:ODN131 ONJ130:ONJ131 OXF130:OXF131 PHB130:PHB131 PQX130:PQX131 QAT130:QAT131 QKP130:QKP131 QUL130:QUL131 REH130:REH131 ROD130:ROD131 RXZ130:RXZ131 SHV130:SHV131 SRR130:SRR131 TBN130:TBN131 TLJ130:TLJ131 TVF130:TVF131 UFB130:UFB131 UOX130:UOX131 UYT130:UYT131 VIP130:VIP131 VSL130:VSL131 WCH130:WCH131 WMD130:WMD131 WVZ130:WVZ131 T130:T131 JP130:JP131 TL130:TL131 ADH130:ADH131 AND130:AND131 AWZ130:AWZ131 BGV130:BGV131 BQR130:BQR131 CAN130:CAN131 CKJ130:CKJ131 CUF130:CUF131 DEB130:DEB131 DNX130:DNX131 DXT130:DXT131 EHP130:EHP131 ERL130:ERL131 FBH130:FBH131 FLD130:FLD131 FUZ130:FUZ131 GEV130:GEV131 GOR130:GOR131 GYN130:GYN131 HIJ130:HIJ131 HSF130:HSF131 ICB130:ICB131 ILX130:ILX131 IVT130:IVT131 JFP130:JFP131 JPL130:JPL131 JZH130:JZH131 KJD130:KJD131 KSZ130:KSZ131 LCV130:LCV131 LMR130:LMR131 LWN130:LWN131 MGJ130:MGJ131 MQF130:MQF131 NAB130:NAB131 NJX130:NJX131 NTT130:NTT131 ODP130:ODP131 ONL130:ONL131 OXH130:OXH131 PHD130:PHD131 PQZ130:PQZ131 QAV130:QAV131 QKR130:QKR131 QUN130:QUN131 REJ130:REJ131 ROF130:ROF131 RYB130:RYB131 SHX130:SHX131 SRT130:SRT131 TBP130:TBP131 TLL130:TLL131 TVH130:TVH131 UFD130:UFD131 UOZ130:UOZ131 UYV130:UYV131 VIR130:VIR131 VSN130:VSN131 WCJ130:WCJ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MY109 WU109 AGQ109 AQM109 BAI109 BKE109 BUA109 CDW109 CNS109 CXO109 DHK109 DRG109 EBC109 EKY109 EUU109 FEQ109 FOM109 FYI109 GIE109 GSA109 HBW109 HLS109 HVO109 IFK109 IPG109 IZC109 JIY109 JSU109 KCQ109 KMM109 KWI109 LGE109 LQA109 LZW109 MJS109 MTO109 NDK109 NNG109 NXC109 OGY109 OQU109 PAQ109 PKM109 PUI109 QEE109 QOA109 QXW109 RHS109 RRO109 SBK109 SLG109 SVC109 TEY109 TOU109 TYQ109 UIM109 USI109 VCE109 VMA109 VVW109 WFS109 WPO109 WZK109 Y109 NA109 WW109 AGS109 AQO109 BAK109 BKG109 BUC109 CDY109 CNU109 CXQ109 DHM109 DRI109 EBE109 ELA109 EUW109 FES109 FOO109 FYK109 GIG109 GSC109 HBY109 HLU109 HVQ109 IFM109 IPI109 IZE109 JJA109 JSW109 KCS109 KMO109 KWK109 LGG109 LQC109 LZY109 MJU109 MTQ109 NDM109 NNI109 NXE109 OHA109 OQW109 PAS109 PKO109 PUK109 QEG109 QOC109 QXY109 RHU109 RRQ109 SBM109 SLI109 SVE109 TFA109 TOW109 TYS109 UIO109 USK109 VCG109 VMC109 VVY109 WFU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MY119 WU119 AGQ119 AQM119 BAI119 BKE119 BUA119 CDW119 CNS119 CXO119 DHK119 DRG119 EBC119 EKY119 EUU119 FEQ119 FOM119 FYI119 GIE119 GSA119 HBW119 HLS119 HVO119 IFK119 IPG119 IZC119 JIY119 JSU119 KCQ119 KMM119 KWI119 LGE119 LQA119 LZW119 MJS119 MTO119 NDK119 NNG119 NXC119 OGY119 OQU119 PAQ119 PKM119 PUI119 QEE119 QOA119 QXW119 RHS119 RRO119 SBK119 SLG119 SVC119 TEY119 TOU119 TYQ119 UIM119 USI119 VCE119 VMA119 VVW119 WFS119 WPO119 WZK119 Y119 NA119 WW119 AGS119 AQO119 BAK119 BKG119 BUC119 CDY119 CNU119 CXQ119 DHM119 DRI119 EBE119 ELA119 EUW119 FES119 FOO119 FYK119 GIG119 GSC119 HBY119 HLU119 HVQ119 IFM119 IPI119 IZE119 JJA119 JSW119 KCS119 KMO119 KWK119 LGG119 LQC119 LZY119 MJU119 MTQ119 NDM119 NNI119 NXE119 OHA119 OQW119 PAS119 PKO119 PUK119 QEG119 QOC119 QXY119 RHU119 RRQ119 SBM119 SLI119 SVE119 TFA119 TOW119 TYS119 UIO119 USK119 VCG119 VMC119 VVY119 WFU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WB243 WMF243 WCJ243 VSN243 VIR243 UYV243 UOZ243 UFD243 TVH243 TLL243 TBP243 SRT243 SHX243 RYB243 ROF243 REJ243 QUN243 QKR243 QAV243 PQZ243 PHD243 OXH243 ONL243 ODP243 NTT243 NJX243 NAB243 MQF243 MGJ243 LWN243 LMR243 LCV243 KSZ243 KJD243 JZH243 JPL243 JFP243 IVT243 ILX243 ICB243 HSF243 HIJ243 GYN243 GOR243 GEV243 FUZ243 FLD243 FBH243 ERL243 EHP243 DXT243 DNX243 DEB243 CUF243 CKJ243 CAN243 BQR243 BGV243 AWZ243 AND243 ADH243 TL243 JP243 T243 WVZ243 WMD243 WCH243 VSL243 VIP243 UYT243 UOX243 UFB243 TVF243 TLJ243 TBN243 SRR243 SHV243 RXZ243 ROD243 REH243 QUL243 QKP243 QAT243 PQX243 PHB243 OXF243 ONJ243 ODN243 NTR243 NJV243 MZZ243 MQD243 MGH243 LWL243 LMP243 LCT243 KSX243 KJB243 JZF243 JPJ243 JFN243 IVR243 ILV243 IBZ243 HSD243 HIH243 GYL243 GOP243 GET243 FUX243 FLB243 FBF243 ERJ243 EHN243 DXR243 DNV243 DDZ243 CUD243 CKH243 CAL243 BQP243 BGT243 AWX243 ANB243 ADF243 TJ243 JN243 AI109 AK109 AI119 AK119 AU109 AW109 AU119 AW119 BG109 BI109 BG119 BI119 BS109 BU109 BS119 BU119 CE109 CG109 CE119 CG119 CQ109 CS109 CQ119 CS119 DC109 DE109 DC119 DE119"/>
    <dataValidation allowBlank="1" promptTitle="checkPeriodRange" sqref="WZJ109 WVY38 WVY74 WVY131 WVY92 R183 WVY149 WVY56 WVY167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1 JM131 TI131 ADE131 ANA131 AWW131 BGS131 BQO131 CAK131 CKG131 CUC131 DDY131 DNU131 DXQ131 EHM131 ERI131 FBE131 FLA131 FUW131 GES131 GOO131 GYK131 HIG131 HSC131 IBY131 ILU131 IVQ131 JFM131 JPI131 JZE131 KJA131 KSW131 LCS131 LMO131 LWK131 MGG131 MQC131 MZY131 NJU131 NTQ131 ODM131 ONI131 OXE131 PHA131 PQW131 QAS131 QKO131 QUK131 REG131 ROC131 RXY131 SHU131 SRQ131 TBM131 TLI131 TVE131 UFA131 UOW131 UYS131 VIO131 VSK131 WCG131 WMC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MX109 WT109 AGP109 AQL109 BAH109 BKD109 BTZ109 CDV109 CNR109 CXN109 DHJ109 DRF109 EBB109 EKX109 EUT109 FEP109 FOL109 FYH109 GID109 GRZ109 HBV109 HLR109 HVN109 IFJ109 IPF109 IZB109 JIX109 JST109 KCP109 KML109 KWH109 LGD109 LPZ109 LZV109 MJR109 MTN109 NDJ109 NNF109 NXB109 OGX109 OQT109 PAP109 PKL109 PUH109 QED109 QNZ109 QXV109 RHR109 RRN109 SBJ109 SLF109 SVB109 TEX109 TOT109 TYP109 UIL109 USH109 VCD109 VLZ109 VVV109 WFR109 WPN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WZJ119 V119 MX119 WT119 AGP119 AQL119 BAH119 BKD119 BTZ119 CDV119 CNR119 CXN119 DHJ119 DRF119 EBB119 EKX119 EUT119 FEP119 FOL119 FYH119 GID119 GRZ119 HBV119 HLR119 HVN119 IFJ119 IPF119 IZB119 JIX119 JST119 KCP119 KML119 KWH119 LGD119 LPZ119 LZV119 MJR119 MTN119 NDJ119 NNF119 NXB119 OGX119 OQT119 PAP119 PKL119 PUH119 QED119 QNZ119 QXV119 RHR119 RRN119 SBJ119 SLF119 SVB119 TEX119 TOT119 TYP119 UIL119 USH119 VCD119 VLZ119 VVV119 WFR119 WPN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JM244 TI244 ADE244 ANA244 AWW244 BGS244 BQO244 CAK244 CKG244 CUC244 DDY244 DNU244 DXQ244 EHM244 ERI244 FBE244 FLA244 FUW244 GES244 GOO244 GYK244 HIG244 HSC244 IBY244 ILU244 IVQ244 JFM244 JPI244 JZE244 KJA244 KSW244 LCS244 LMO244 LWK244 MGG244 MQC244 MZY244 NJU244 NTQ244 ODM244 ONI244 OXE244 PHA244 PQW244 QAS244 QKO244 QUK244 REG244 ROC244 RXY244 SHU244 SRQ244 TBM244 TLI244 TVE244 UFA244 UOW244 UYS244 VIO244 VSK244 WCG244 WMC244 WVY244 AH109 AH119 AT109 AT119 BF109 BF119 BR109 BR119 CD109 CD119 CP109 CP119 DB109 DB119"/>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formula1>kind_of_heat_transfer</formula1>
    </dataValidation>
    <dataValidation type="list" allowBlank="1" showInputMessage="1" showErrorMessage="1" errorTitle="Ошибка" error="Выберите значение из списка" prompt="Выберите значение из списка" sqref="F215">
      <formula1>kind_of_tariff_unit</formula1>
    </dataValidation>
    <dataValidation type="list" allowBlank="1" showInputMessage="1" errorTitle="Ошибка" error="Выберите значение из списка" prompt="Выберите значение из списка" sqref="WVW129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2:WCL242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2:VSP242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UYQ242:UYX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IM242:VIT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EY242:UFF242 WVW242:WWD242 WMA242:WMH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OU242:UPB242 JK242:JR242 TG242:TN242 ADC242:ADJ242 AMY242:ANF242 AWU242:AXB242 BGQ242:BGX242 BQM242:BQT242 CAI242:CAP242 CKE242:CKL242 CUA242:CUH242 DDW242:DED242 DNS242:DNZ242 DXO242:DXV242 EHK242:EHR242 ERG242:ERN242 FBC242:FBJ242 FKY242:FLF242 FUU242:FVB242 GEQ242:GEX242 GOM242:GOT242 GYI242:GYP242 HIE242:HIL242 HSA242:HSH242 IBW242:ICD242 ILS242:ILZ242 IVO242:IVV242 JFK242:JFR242 JPG242:JPN242 JZC242:JZJ242 KIY242:KJF242 KSU242:KTB242 LCQ242:LCX242 LMM242:LMT242 LWI242:LWP242 MGE242:MGL242 MQA242:MQH242 MZW242:NAD242 NJS242:NJZ242 NTO242:NTV242 ODK242:ODR242 ONG242:ONN242 OXC242:OXJ242 PGY242:PHF242 PQU242:PRB242 QAQ242:QAX242 QKM242:QKT242 QUI242:QUP242 REE242:REL242 ROA242:ROH242 RXW242:RYD242 SHS242:SHZ242 SRO242:SRV242 TBK242:TBR242 TLG242:TLN242 TVC242:TVJ242">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JK241 TG241 ADC241 AMY241 AWU241 BGQ241 BQM241 CAI241 CKE241 CUA241 DDW241 DNS241 DXO241 EHK241 ERG241 FBC241 FKY241 FUU241 GEQ241 GOM241 GYI241 HIE241 HSA241 IBW241 ILS241 IVO241 JFK241 JPG241 JZC241 KIY241 KSU241 LCQ241 LMM241 LWI241 MGE241 MQA241 MZW241 NJS241 NTO241 ODK241 ONG241 OXC241 PGY241 PQU241 QAQ241 QKM241 QUI241 REE241 ROA241 RXW241 SHS241 SRO241 TBK241 TLG241 TVC241 UEY241 UOU241 UYQ241 VIM241 VSI241 WCE241 WMA241 WVW241">
      <formula1>kind_of_scheme_in</formula1>
    </dataValidation>
    <dataValidation type="list" allowBlank="1" showInputMessage="1" showErrorMessage="1" errorTitle="Ошибка" error="Выберите значение из списка" sqref="WZC108 MQ108 WM108 AGI108 AQE108 BAA108 BJW108 BTS108 CDO108 CNK108 CXG108 DHC108 DQY108 EAU108 EKQ108 EUM108 FEI108 FOE108 FYA108 GHW108 GRS108 HBO108 HLK108 HVG108 IFC108 IOY108 IYU108 JIQ108 JSM108 KCI108 KME108 KWA108 LFW108 LPS108 LZO108 MJK108 MTG108 NDC108 NMY108 NWU108 OGQ108 OQM108 PAI108 PKE108 PUA108 QDW108 QNS108 QXO108 RHK108 RRG108 SBC108 SKY108 SUU108 TEQ108 TOM108 TYI108 UIE108 USA108 VBW108 VLS108 VVO108 WFK108 WPG108 O108">
      <formula1>kind_of_cons</formula1>
    </dataValidation>
    <dataValidation type="list" allowBlank="1" showInputMessage="1" showErrorMessage="1" errorTitle="Ошибка" error="Выберите значение из списка" sqref="WVU91 WVU130 JI24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3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3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3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VU243 WLY243 WCC243 VSG243 VIK243 UYO243 UOS243 UEW243 TVA243 TLE243 TBI243 SRM243 SHQ243 RXU243 RNY243 REC243 QUG243 QKK243 QAO243 PQS243 PGW243 OXA243 ONE243 ODI243 NTM243 NJQ243 MZU243 MPY243 MGC243 LWG243 LMK243 LCO243 KSS243 KIW243 JZA243 JPE243 JFI243 IVM243 ILQ243 IBU243 HRY243 HIC243 GYG243 GOK243 GEO243 FUS243 FKW243 FBA243 ERE243 EHI243 DXM243 DNQ243 DDU243 CTY243 CKC243 CAG243 BQK243 BGO243 M37 M55 M73 M91 M130">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MN114:ND114 WJ114:WZ114 AGF114:AGV114 AQB114:AQR114 AZX114:BAN114 BJT114:BKJ114 BTP114:BUF114 CDL114:CEB114 CNH114:CNX114 CXD114:CXT114 DGZ114:DHP114 DQV114:DRL114 EAR114:EBH114 EKN114:ELD114 EUJ114:EUZ114 FEF114:FEV114 FOB114:FOR114 FXX114:FYN114 GHT114:GIJ114 GRP114:GSF114 HBL114:HCB114 HLH114:HLX114 HVD114:HVT114 IEZ114:IFP114 IOV114:IPL114 IYR114:IZH114 JIN114:JJD114 JSJ114:JSZ114 KCF114:KCV114 KMB114:KMR114 KVX114:KWN114 LFT114:LGJ114 LPP114:LQF114 LZL114:MAB114 MJH114:MJX114 MTD114:MTT114 NCZ114:NDP114 NMV114:NNL114 NWR114:NXH114 OGN114:OHD114 OQJ114:OQZ114 PAF114:PAV114 PKB114:PKR114 PTX114:PUN114 QDT114:QEJ114 QNP114:QOF114 QXL114:QYB114 RHH114:RHX114 RRD114:RRT114 SAZ114:SBP114 SKV114:SLL114 SUR114:SVH114 TEN114:TFD114 TOJ114:TOZ114 TYF114:TYV114 UIB114:UIR114 URX114:USN114 VBT114:VCJ114 VLP114:VMF114 VVL114:VWB114 WFH114:WFX114 WPD114:WPT114 WYZ114:WZP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AMV245:ANG252 MPX245:MQI252 GOJ245:GOU252 MZT245:NAE252 DNP245:DOA252 NJP245:NKA252 GYF245:GYQ252 NTL245:NTW252 CAF245:CAQ252 ODH245:ODS252 HIB245:HIM252 OND245:ONO252 DXL245:DXW252 OWZ245:OXK252 HRX245:HSI252 PGV245:PHG252 BGN245:BGY252 PQR245:PRC252 IBT245:ICE252 QAN245:QAY252 EHH245:EHS252 QKJ245:QKU252 ILP245:IMA252 QUF245:QUQ252 CKB245:CKM252 REB245:REM252 IVL245:IVW252 RNX245:ROI252 ERD245:ERO252 RXT245:RYE252 JFH245:JFS252 SHP245:SIA252 AWR245:AXC252 SRL245:SRW252 JPD245:JPO252 TBH245:TBS252 FAZ245:FBK252 TLD245:TLO252 JYZ245:JZK252 TUZ245:TVK252 CTX245:CUI252 UEV245:UFG252 KIV245:KJG252 UOR245:UPC252 FKV245:FLG252 UYN245:UYY252 KSR245:KTC252 VIJ245:VIU252 BQJ245:BQU252 VSF245:VSQ252 LCN245:LCY252 WCB245:WCM252 FUR245:FVC252 WLX245:WMI252 LMJ245:LMU252 WVT245:WWE252 DDT245:DEE252 TD245:TO252 LWF245:LWQ252 JH245:JS252 GEN245:GEY252 ACZ245:ADK252 MGB245:MGM252 L245:V245 L246:W251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1">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ZA119 M119 MO119 WK119 AGG119 AQC119 AZY119 BJU119 BTQ119 CDM119 CNI119 CXE119 DHA119 DQW119 EAS119 EKO119 EUK119 FEG119 FOC119 FXY119 GHU119 GRQ119 HBM119 HLI119 HVE119 IFA119 IOW119 IYS119 JIO119 JSK119 KCG119 KMC119 KVY119 LFU119 LPQ119 LZM119 MJI119 MTE119 NDA119 NMW119 NWS119 OGO119 OQK119 PAG119 PKC119 PTY119 QDU119 QNQ119 QXM119 RHI119 RRE119 SBA119 SKW119 SUS119 TEO119 TOK119 TYG119 UIC119 URY119 VBU119 VLQ119 VVM119 WFI119 WPE119">
      <formula1>900</formula1>
    </dataValidation>
    <dataValidation type="list" allowBlank="1" showInputMessage="1" errorTitle="Ошибка" error="Выберите значение из списка" prompt="Выберите значение из списка" sqref="WPE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ZA109 MO109 WK109 AGG109 AQC109 AZY109 BJU109 BTQ109 CDM109 CNI109 CXE109 DHA109 DQW109 EAS109 EKO109 EUK109 FEG109 FOC109 FXY109 GHU109 GRQ109 HBM109 HLI109 HVE109 IFA109 IOW109 IYS109 JIO109 JSK109 KCG109 KMC109 KVY109 LFU109 LPQ109 LZM109 MJI109 MTE109 NDA109 NMW109 NWS109 OGO109 OQK109 PAG109 PKC109 PTY109 QDU109 QNQ109 QXM109 RHI109 RRE109 SBA109 SKW109 SUS109 TEO109 TOK109 TYG109 UIC109 URY109 VBU109 VLQ109 VVM109 WFI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2:JS138 TD132:TO138 ACZ132:ADK138 AMV132:ANG138 AWR132:AXC138 BGN132:BGY138 BQJ132:BQU138 CAF132:CAQ138 CKB132:CKM138 CTX132:CUI138 DDT132:DEE138 DNP132:DOA138 DXL132:DXW138 EHH132:EHS138 ERD132:ERO138 FAZ132:FBK138 FKV132:FLG138 FUR132:FVC138 GEN132:GEY138 GOJ132:GOU138 GYF132:GYQ138 HIB132:HIM138 HRX132:HSI138 IBT132:ICE138 ILP132:IMA138 IVL132:IVW138 JFH132:JFS138 JPD132:JPO138 JYZ132:JZK138 KIV132:KJG138 KSR132:KTC138 LCN132:LCY138 LMJ132:LMU138 LWF132:LWQ138 MGB132:MGM138 MPX132:MQI138 MZT132:NAE138 NJP132:NKA138 NTL132:NTW138 ODH132:ODS138 OND132:ONO138 OWZ132:OXK138 PGV132:PHG138 PQR132:PRC138 QAN132:QAY138 QKJ132:QKU138 QUF132:QUQ138 REB132:REM138 RNX132:ROI138 RXT132:RYE138 SHP132:SIA138 SRL132:SRW138 TBH132:TBS138 TLD132:TLO138 TUZ132:TVK138 UEV132:UFG138 UOR132:UPC138 UYN132:UYY138 VIJ132:VIU138 VSF132:VSQ138 WCB132:WCM138 WLX132:WMI138 WVT132:WWE138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MN115:ND118 WJ115:WZ118 AGF115:AGV118 AQB115:AQR118 AZX115:BAN118 BJT115:BKJ118 BTP115:BUF118 CDL115:CEB118 CNH115:CNX118 CXD115:CXT118 DGZ115:DHP118 DQV115:DRL118 EAR115:EBH118 EKN115:ELD118 EUJ115:EUZ118 FEF115:FEV118 FOB115:FOR118 FXX115:FYN118 GHT115:GIJ118 GRP115:GSF118 HBL115:HCB118 HLH115:HLX118 HVD115:HVT118 IEZ115:IFP118 IOV115:IPL118 IYR115:IZH118 JIN115:JJD118 JSJ115:JSZ118 KCF115:KCV118 KMB115:KMR118 KVX115:KWN118 LFT115:LGJ118 LPP115:LQF118 LZL115:MAB118 MJH115:MJX118 MTD115:MTT118 NCZ115:NDP118 NMV115:NNL118 NWR115:NXH118 OGN115:OHD118 OQJ115:OQZ118 PAF115:PAV118 PKB115:PKR118 PTX115:PUN118 QDT115:QEJ118 QNP115:QOF118 QXL115:QYB118 RHH115:RHX118 RRD115:RRT118 SAZ115:SBP118 SKV115:SLL118 SUR115:SVH118 TEN115:TFD118 TOJ115:TOZ118 TYF115:TYV118 UIB115:UIR118 URX115:USN118 VBT115:VCJ118 VLP115:VMF118 VVL115:VWB118 WFH115:WFX118 WPD115:WPT118 WYZ115:WZP118 MN111:ND113 WJ111:WZ113 AGF111:AGV113 AQB111:AQR113 AZX111:BAN113 BJT111:BKJ113 BTP111:BUF113 CDL111:CEB113 CNH111:CNX113 CXD111:CXT113 DGZ111:DHP113 DQV111:DRL113 EAR111:EBH113 EKN111:ELD113 EUJ111:EUZ113 FEF111:FEV113 FOB111:FOR113 FXX111:FYN113 GHT111:GIJ113 GRP111:GSF113 HBL111:HCB113 HLH111:HLX113 HVD111:HVT113 IEZ111:IFP113 IOV111:IPL113 IYR111:IZH113 JIN111:JJD113 JSJ111:JSZ113 KCF111:KCV113 KMB111:KMR113 KVX111:KWN113 LFT111:LGJ113 LPP111:LQF113 LZL111:MAB113 MJH111:MJX113 MTD111:MTT113 NCZ111:NDP113 NMV111:NNL113 NWR111:NXH113 OGN111:OHD113 OQJ111:OQZ113 PAF111:PAV113 PKB111:PKR113 PTX111:PUN113 QDT111:QEJ113 QNP111:QOF113 QXL111:QYB113 RHH111:RHX113 RRD111:RRT113 SAZ111:SBP113 SKV111:SLL113 SUR111:SVH113 TEN111:TFD113 TOJ111:TOZ113 TYF111:TYV113 UIB111:UIR113 URX111:USN113 VBT111:VCJ113 VLP111:VMF113 VVL111:VWB113 WFH111:WFX113 WPD111:WPT113 WYZ111:WZP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TD200:TY204 ACZ200:ADU204 JH200:KC204 AWR200:AXM204 AMV200:ANQ204 BGN200:BHI204 WVT200:WWO204 BQJ200:BRE204 WLX200:WMS204 WCB200:WCW204 VSF200:VTA204 VIJ200:VJE204 UYN200:UZI204 UOR200:UPM204 UEV200:UFQ204 TUZ200:TVU204 TLD200:TLY204 TBH200:TCC204 SRL200:SSG204 SHP200:SIK204 RXT200:RYO204 RNX200:ROS204 REB200:REW204 QUF200:QVA204 QKJ200:QLE204 QAN200:QBI204 PQR200:PRM204 PGV200:PHQ204 OWZ200:OXU204 OND200:ONY204 ODH200:OEC204 NTL200:NUG204 NJP200:NKK204 MZT200:NAO204 MPX200:MQS204 MGB200:MGW204 LWF200:LXA204 LMJ200:LNE204 LCN200:LDI204 KSR200:KTM204 KIV200:KJQ204 JYZ200:JZU204 JPD200:JPY204 JFH200:JGC204 IVL200:IWG204 ILP200:IMK204 IBT200:ICO204 HRX200:HSS204 HIB200:HIW204 GYF200:GZA204 GOJ200:GPE204 GEN200:GFI204 FUR200:FVM204 FKV200:FLQ204 FAZ200:FBU204 ERD200:ERY204 EHH200:EIC204 DXL200:DYG204 DNP200:DOK204 DDT200:DEO204 CTX200:CUS204 CKB200:CKW204 CAF200:CBA204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formula1>900</formula1>
    </dataValidation>
    <dataValidation type="list" allowBlank="1" showInputMessage="1" showErrorMessage="1" errorTitle="Ошибка" error="Выберите значение из списка" prompt="Выберите значение из списка" sqref="Q206:Q208">
      <formula1>kind_of_load4</formula1>
    </dataValidation>
    <dataValidation type="list" allowBlank="1" showInputMessage="1" showErrorMessage="1" errorTitle="Ошибка" error="Выберите значение из списка" prompt="Выберите значение из списка" sqref="U206:U207 U210:U211">
      <formula1>kind_of_nets</formula1>
    </dataValidation>
    <dataValidation type="list" allowBlank="1" showInputMessage="1" showErrorMessage="1" errorTitle="Ошибка" error="Выберите значение из списка" prompt="Выберите значение из списка" sqref="Y206 Y21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29:V129 O147:V147 O224:V224 O242:V242 O165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6"/>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66</v>
      </c>
      <c r="B1" s="148" t="s">
        <v>361</v>
      </c>
      <c r="C1" s="148" t="s">
        <v>85</v>
      </c>
      <c r="D1" s="148" t="s">
        <v>82</v>
      </c>
      <c r="E1" s="148" t="s">
        <v>184</v>
      </c>
      <c r="F1" s="148" t="s">
        <v>224</v>
      </c>
      <c r="G1" s="148" t="s">
        <v>201</v>
      </c>
      <c r="H1" s="148" t="s">
        <v>205</v>
      </c>
      <c r="I1" s="148" t="s">
        <v>223</v>
      </c>
      <c r="J1" s="148" t="s">
        <v>240</v>
      </c>
      <c r="K1" s="148" t="s">
        <v>244</v>
      </c>
      <c r="L1" s="148"/>
      <c r="M1" s="148"/>
      <c r="N1" s="99" t="s">
        <v>280</v>
      </c>
      <c r="O1" s="148" t="s">
        <v>271</v>
      </c>
      <c r="P1" s="148" t="s">
        <v>295</v>
      </c>
      <c r="Q1" s="148" t="s">
        <v>339</v>
      </c>
      <c r="R1" s="148" t="s">
        <v>21</v>
      </c>
      <c r="S1" s="148" t="s">
        <v>29</v>
      </c>
      <c r="T1" s="161" t="s">
        <v>35</v>
      </c>
      <c r="U1" s="161" t="s">
        <v>40</v>
      </c>
      <c r="V1" s="456"/>
      <c r="W1" s="457" t="s">
        <v>324</v>
      </c>
      <c r="X1" s="405" t="s">
        <v>293</v>
      </c>
      <c r="Y1" s="405" t="s">
        <v>307</v>
      </c>
      <c r="Z1" s="148"/>
      <c r="AA1" s="207" t="s">
        <v>362</v>
      </c>
      <c r="AB1" s="207"/>
      <c r="AC1" s="207" t="s">
        <v>363</v>
      </c>
      <c r="AD1" s="207"/>
      <c r="AF1" s="161" t="s">
        <v>336</v>
      </c>
      <c r="AH1" s="148" t="s">
        <v>337</v>
      </c>
      <c r="AI1" s="148" t="s">
        <v>338</v>
      </c>
      <c r="AK1" s="148" t="s">
        <v>353</v>
      </c>
      <c r="AM1" s="148" t="s">
        <v>354</v>
      </c>
      <c r="AP1" s="148" t="s">
        <v>370</v>
      </c>
      <c r="AQ1" s="148" t="s">
        <v>369</v>
      </c>
      <c r="AS1" s="405" t="s">
        <v>375</v>
      </c>
      <c r="AU1" s="161" t="s">
        <v>383</v>
      </c>
      <c r="AW1" s="407" t="s">
        <v>547</v>
      </c>
      <c r="AX1" s="407" t="s">
        <v>548</v>
      </c>
      <c r="AZ1" s="1325" t="s">
        <v>580</v>
      </c>
      <c r="BA1" s="1325"/>
      <c r="BC1" s="824" t="s">
        <v>722</v>
      </c>
    </row>
    <row r="2" spans="1:55" ht="90">
      <c r="A2" s="6" t="s">
        <v>100</v>
      </c>
      <c r="B2" s="44">
        <v>2000</v>
      </c>
      <c r="C2" s="44">
        <v>2013</v>
      </c>
      <c r="D2" s="44" t="s">
        <v>83</v>
      </c>
      <c r="E2" s="143" t="s">
        <v>185</v>
      </c>
      <c r="F2" s="143" t="s">
        <v>225</v>
      </c>
      <c r="G2" s="143" t="s">
        <v>199</v>
      </c>
      <c r="H2" s="143" t="s">
        <v>203</v>
      </c>
      <c r="I2" s="143" t="s">
        <v>92</v>
      </c>
      <c r="J2" s="143" t="s">
        <v>241</v>
      </c>
      <c r="K2" s="144" t="s">
        <v>245</v>
      </c>
      <c r="L2" s="178" t="s">
        <v>245</v>
      </c>
      <c r="M2" s="144">
        <v>1</v>
      </c>
      <c r="N2" s="655" t="s">
        <v>284</v>
      </c>
      <c r="O2" s="525" t="s">
        <v>641</v>
      </c>
      <c r="P2" s="659" t="s">
        <v>41</v>
      </c>
      <c r="Q2" s="180" t="s">
        <v>3</v>
      </c>
      <c r="R2" s="183" t="s">
        <v>24</v>
      </c>
      <c r="S2" s="181" t="s">
        <v>26</v>
      </c>
      <c r="T2" s="182" t="s">
        <v>30</v>
      </c>
      <c r="U2" s="178" t="s">
        <v>36</v>
      </c>
      <c r="V2" s="1036">
        <v>1</v>
      </c>
      <c r="W2" s="458"/>
      <c r="X2" s="459" t="s">
        <v>611</v>
      </c>
      <c r="Y2" s="44" t="s">
        <v>636</v>
      </c>
      <c r="Z2" s="160"/>
      <c r="AA2" s="750" t="s">
        <v>715</v>
      </c>
      <c r="AB2" s="752" t="s">
        <v>715</v>
      </c>
      <c r="AC2" s="44" t="s">
        <v>309</v>
      </c>
      <c r="AD2" s="209" t="s">
        <v>309</v>
      </c>
      <c r="AF2" s="45" t="s">
        <v>36</v>
      </c>
      <c r="AH2" s="143" t="s">
        <v>341</v>
      </c>
      <c r="AI2" s="143" t="s">
        <v>341</v>
      </c>
      <c r="AK2" s="143" t="s">
        <v>345</v>
      </c>
      <c r="AM2" s="143" t="s">
        <v>355</v>
      </c>
      <c r="AP2" s="1116" t="s">
        <v>611</v>
      </c>
      <c r="AQ2" s="1032" t="s">
        <v>759</v>
      </c>
      <c r="AS2" s="44" t="s">
        <v>373</v>
      </c>
      <c r="AU2" s="45" t="s">
        <v>376</v>
      </c>
      <c r="AW2" s="408" t="s">
        <v>549</v>
      </c>
      <c r="AX2" s="409" t="s">
        <v>549</v>
      </c>
      <c r="AZ2" s="444" t="s">
        <v>581</v>
      </c>
      <c r="BA2" s="445" t="s">
        <v>582</v>
      </c>
      <c r="BC2" s="801" t="s">
        <v>723</v>
      </c>
    </row>
    <row r="3" spans="1:55" ht="101.25">
      <c r="A3" s="6" t="s">
        <v>101</v>
      </c>
      <c r="B3" s="44">
        <v>2001</v>
      </c>
      <c r="C3" s="44">
        <v>2014</v>
      </c>
      <c r="D3" s="44" t="s">
        <v>84</v>
      </c>
      <c r="E3" s="143" t="s">
        <v>186</v>
      </c>
      <c r="F3" s="143" t="s">
        <v>226</v>
      </c>
      <c r="G3" s="143" t="s">
        <v>200</v>
      </c>
      <c r="H3" s="143" t="s">
        <v>204</v>
      </c>
      <c r="I3" s="143" t="s">
        <v>48</v>
      </c>
      <c r="J3" s="143" t="s">
        <v>281</v>
      </c>
      <c r="K3" s="144" t="s">
        <v>247</v>
      </c>
      <c r="L3" s="144" t="s">
        <v>247</v>
      </c>
      <c r="M3" s="144">
        <v>2</v>
      </c>
      <c r="N3" s="655" t="s">
        <v>258</v>
      </c>
      <c r="O3" s="525" t="s">
        <v>642</v>
      </c>
      <c r="P3" s="659" t="s">
        <v>42</v>
      </c>
      <c r="Q3" s="180" t="s">
        <v>300</v>
      </c>
      <c r="R3" s="179" t="s">
        <v>302</v>
      </c>
      <c r="S3" s="181" t="s">
        <v>27</v>
      </c>
      <c r="T3" s="182" t="s">
        <v>31</v>
      </c>
      <c r="U3" s="178" t="s">
        <v>37</v>
      </c>
      <c r="V3" s="1036">
        <v>2</v>
      </c>
      <c r="W3" s="458"/>
      <c r="X3" s="459" t="s">
        <v>768</v>
      </c>
      <c r="Y3" s="44" t="s">
        <v>636</v>
      </c>
      <c r="Z3" s="160"/>
      <c r="AA3" s="750" t="s">
        <v>716</v>
      </c>
      <c r="AB3" s="752" t="s">
        <v>716</v>
      </c>
      <c r="AC3" s="44" t="s">
        <v>310</v>
      </c>
      <c r="AD3" s="209" t="s">
        <v>310</v>
      </c>
      <c r="AF3" s="45" t="s">
        <v>37</v>
      </c>
      <c r="AH3" s="143" t="s">
        <v>364</v>
      </c>
      <c r="AI3" s="143" t="s">
        <v>343</v>
      </c>
      <c r="AK3" s="143" t="s">
        <v>346</v>
      </c>
      <c r="AM3" s="143" t="s">
        <v>356</v>
      </c>
      <c r="AP3" s="1116" t="s">
        <v>769</v>
      </c>
      <c r="AQ3" s="1032" t="s">
        <v>614</v>
      </c>
      <c r="AS3" s="44" t="s">
        <v>374</v>
      </c>
      <c r="AU3" s="45" t="s">
        <v>377</v>
      </c>
      <c r="AW3" s="408" t="s">
        <v>550</v>
      </c>
      <c r="AX3" s="409" t="s">
        <v>550</v>
      </c>
      <c r="AZ3" s="146" t="s">
        <v>652</v>
      </c>
      <c r="BA3" s="179" t="s">
        <v>651</v>
      </c>
      <c r="BC3" s="801" t="s">
        <v>724</v>
      </c>
    </row>
    <row r="4" spans="1:55" ht="101.25">
      <c r="A4" s="6" t="s">
        <v>102</v>
      </c>
      <c r="B4" s="44">
        <v>2002</v>
      </c>
      <c r="C4" s="44">
        <v>2015</v>
      </c>
      <c r="E4" s="143" t="s">
        <v>187</v>
      </c>
      <c r="F4" s="143" t="s">
        <v>227</v>
      </c>
      <c r="H4" s="143" t="s">
        <v>2</v>
      </c>
      <c r="I4" s="143" t="s">
        <v>49</v>
      </c>
      <c r="J4" s="143" t="s">
        <v>282</v>
      </c>
      <c r="K4" s="144" t="s">
        <v>248</v>
      </c>
      <c r="L4" s="144" t="s">
        <v>248</v>
      </c>
      <c r="M4" s="144">
        <v>3</v>
      </c>
      <c r="N4" s="655" t="s">
        <v>285</v>
      </c>
      <c r="O4" s="542" t="s">
        <v>643</v>
      </c>
      <c r="Q4" s="180" t="s">
        <v>23</v>
      </c>
      <c r="R4" s="179" t="s">
        <v>1680</v>
      </c>
      <c r="S4" s="181" t="s">
        <v>28</v>
      </c>
      <c r="T4" s="182" t="s">
        <v>32</v>
      </c>
      <c r="U4" s="178" t="s">
        <v>38</v>
      </c>
      <c r="V4" s="1036">
        <v>3</v>
      </c>
      <c r="W4" s="458"/>
      <c r="X4" s="459" t="s">
        <v>759</v>
      </c>
      <c r="Y4" s="750" t="s">
        <v>636</v>
      </c>
      <c r="Z4" s="208"/>
      <c r="AC4" s="44" t="s">
        <v>311</v>
      </c>
      <c r="AD4" s="209" t="s">
        <v>311</v>
      </c>
      <c r="AF4" s="45" t="s">
        <v>38</v>
      </c>
      <c r="AH4" s="45" t="s">
        <v>367</v>
      </c>
      <c r="AK4" s="143" t="s">
        <v>347</v>
      </c>
      <c r="AM4" s="143" t="s">
        <v>357</v>
      </c>
      <c r="AP4" s="1116" t="s">
        <v>768</v>
      </c>
      <c r="AQ4" s="1032" t="s">
        <v>615</v>
      </c>
      <c r="AS4" s="44" t="s">
        <v>344</v>
      </c>
      <c r="AU4" s="45" t="s">
        <v>378</v>
      </c>
      <c r="AW4" s="408" t="s">
        <v>551</v>
      </c>
      <c r="AX4" s="409" t="s">
        <v>551</v>
      </c>
      <c r="AZ4" s="146" t="s">
        <v>662</v>
      </c>
      <c r="BA4" s="179" t="s">
        <v>661</v>
      </c>
      <c r="BC4" s="801" t="s">
        <v>725</v>
      </c>
    </row>
    <row r="5" spans="1:55" ht="33.75">
      <c r="A5" s="6" t="s">
        <v>103</v>
      </c>
      <c r="B5" s="44">
        <v>2003</v>
      </c>
      <c r="C5" s="44">
        <v>2016</v>
      </c>
      <c r="E5" s="143" t="s">
        <v>188</v>
      </c>
      <c r="F5" s="143" t="s">
        <v>228</v>
      </c>
      <c r="I5" s="143" t="s">
        <v>50</v>
      </c>
      <c r="K5" s="144" t="s">
        <v>246</v>
      </c>
      <c r="L5" s="144" t="s">
        <v>246</v>
      </c>
      <c r="M5" s="144">
        <v>4</v>
      </c>
      <c r="N5" s="656" t="s">
        <v>286</v>
      </c>
      <c r="O5" s="542" t="s">
        <v>644</v>
      </c>
      <c r="Q5" s="180" t="s">
        <v>301</v>
      </c>
      <c r="R5" s="179" t="s">
        <v>303</v>
      </c>
      <c r="T5" s="45" t="s">
        <v>33</v>
      </c>
      <c r="U5" s="178" t="s">
        <v>39</v>
      </c>
      <c r="V5" s="1036">
        <v>4</v>
      </c>
      <c r="W5" s="458"/>
      <c r="X5" s="459" t="s">
        <v>612</v>
      </c>
      <c r="Y5" s="750" t="s">
        <v>660</v>
      </c>
      <c r="Z5" s="208">
        <v>1</v>
      </c>
      <c r="AF5" s="45" t="s">
        <v>326</v>
      </c>
      <c r="AH5" s="143" t="s">
        <v>365</v>
      </c>
      <c r="AK5" s="143" t="s">
        <v>348</v>
      </c>
      <c r="AM5" s="143" t="s">
        <v>358</v>
      </c>
      <c r="AP5" s="1116" t="s">
        <v>612</v>
      </c>
      <c r="AQ5" s="1032" t="s">
        <v>618</v>
      </c>
      <c r="AU5" s="45" t="s">
        <v>379</v>
      </c>
      <c r="AW5" s="408" t="s">
        <v>552</v>
      </c>
      <c r="AX5" s="409" t="s">
        <v>552</v>
      </c>
      <c r="AZ5" s="543" t="s">
        <v>663</v>
      </c>
      <c r="BA5" s="567" t="s">
        <v>668</v>
      </c>
      <c r="BC5" s="801" t="s">
        <v>726</v>
      </c>
    </row>
    <row r="6" spans="1:55" ht="45">
      <c r="A6" s="6" t="s">
        <v>104</v>
      </c>
      <c r="B6" s="44">
        <v>2004</v>
      </c>
      <c r="C6" s="44">
        <v>2017</v>
      </c>
      <c r="E6" s="143" t="s">
        <v>189</v>
      </c>
      <c r="F6" s="147"/>
      <c r="G6" s="148" t="s">
        <v>290</v>
      </c>
      <c r="H6" s="148" t="s">
        <v>257</v>
      </c>
      <c r="I6" s="143" t="s">
        <v>67</v>
      </c>
      <c r="J6" s="148" t="s">
        <v>263</v>
      </c>
      <c r="N6" s="656" t="s">
        <v>287</v>
      </c>
      <c r="O6" s="542" t="s">
        <v>645</v>
      </c>
      <c r="R6" s="179" t="s">
        <v>3</v>
      </c>
      <c r="T6" s="45" t="s">
        <v>34</v>
      </c>
      <c r="U6" s="178" t="s">
        <v>326</v>
      </c>
      <c r="V6" s="1036">
        <v>5</v>
      </c>
      <c r="W6" s="458"/>
      <c r="X6" s="750" t="s">
        <v>613</v>
      </c>
      <c r="Y6" s="750" t="s">
        <v>669</v>
      </c>
      <c r="Z6" s="208"/>
      <c r="AA6" s="219"/>
      <c r="AH6" s="143" t="s">
        <v>366</v>
      </c>
      <c r="AK6" s="143" t="s">
        <v>349</v>
      </c>
      <c r="AM6" s="143" t="s">
        <v>359</v>
      </c>
      <c r="AP6" s="1116" t="s">
        <v>613</v>
      </c>
      <c r="AQ6" s="1032" t="s">
        <v>617</v>
      </c>
      <c r="AU6" s="220" t="s">
        <v>380</v>
      </c>
      <c r="AW6" s="408" t="s">
        <v>553</v>
      </c>
      <c r="AX6" s="409" t="s">
        <v>553</v>
      </c>
      <c r="AZ6" s="543" t="s">
        <v>664</v>
      </c>
      <c r="BA6" s="567" t="s">
        <v>673</v>
      </c>
    </row>
    <row r="7" spans="1:55" ht="33.75">
      <c r="A7" s="6" t="s">
        <v>105</v>
      </c>
      <c r="B7" s="44">
        <v>2005</v>
      </c>
      <c r="E7" s="143" t="s">
        <v>190</v>
      </c>
      <c r="F7" s="147"/>
      <c r="G7" s="143" t="s">
        <v>254</v>
      </c>
      <c r="H7" s="143" t="s">
        <v>256</v>
      </c>
      <c r="I7" s="143" t="s">
        <v>68</v>
      </c>
      <c r="J7" s="143" t="s">
        <v>283</v>
      </c>
      <c r="N7" s="657" t="s">
        <v>288</v>
      </c>
      <c r="O7" s="542" t="s">
        <v>646</v>
      </c>
      <c r="U7" s="178" t="s">
        <v>84</v>
      </c>
      <c r="V7" s="1037" t="s">
        <v>68</v>
      </c>
      <c r="W7" s="458"/>
      <c r="X7" s="750" t="s">
        <v>614</v>
      </c>
      <c r="Y7" s="750" t="s">
        <v>660</v>
      </c>
      <c r="Z7" s="208"/>
      <c r="AA7" s="219"/>
      <c r="AH7" s="143" t="s">
        <v>342</v>
      </c>
      <c r="AK7" s="143" t="s">
        <v>350</v>
      </c>
      <c r="AM7" s="143" t="s">
        <v>360</v>
      </c>
      <c r="AP7" s="1116" t="s">
        <v>759</v>
      </c>
      <c r="AQ7" s="1032" t="s">
        <v>616</v>
      </c>
      <c r="AU7" s="220" t="s">
        <v>381</v>
      </c>
      <c r="AW7" s="408" t="s">
        <v>554</v>
      </c>
      <c r="AX7" s="409" t="s">
        <v>554</v>
      </c>
      <c r="AZ7" s="543" t="s">
        <v>681</v>
      </c>
      <c r="BA7" s="567" t="s">
        <v>682</v>
      </c>
    </row>
    <row r="8" spans="1:55" ht="112.5">
      <c r="A8" s="6" t="s">
        <v>106</v>
      </c>
      <c r="B8" s="44">
        <v>2006</v>
      </c>
      <c r="E8" s="143" t="s">
        <v>191</v>
      </c>
      <c r="F8" s="147"/>
      <c r="G8" s="143" t="s">
        <v>255</v>
      </c>
      <c r="H8" s="143" t="s">
        <v>262</v>
      </c>
      <c r="I8" s="143" t="s">
        <v>182</v>
      </c>
      <c r="J8" s="143" t="s">
        <v>279</v>
      </c>
      <c r="N8" s="658" t="s">
        <v>289</v>
      </c>
      <c r="O8" s="542" t="s">
        <v>647</v>
      </c>
      <c r="V8" s="1037" t="s">
        <v>182</v>
      </c>
      <c r="W8" s="458"/>
      <c r="X8" s="750" t="s">
        <v>615</v>
      </c>
      <c r="Y8" s="750" t="s">
        <v>660</v>
      </c>
      <c r="Z8" s="208"/>
      <c r="AA8" s="219"/>
      <c r="AK8" s="143" t="s">
        <v>351</v>
      </c>
      <c r="AP8" s="1116" t="s">
        <v>614</v>
      </c>
      <c r="AQ8" s="1032" t="s">
        <v>611</v>
      </c>
      <c r="AU8" s="220" t="s">
        <v>382</v>
      </c>
      <c r="AW8" s="408" t="s">
        <v>555</v>
      </c>
      <c r="AX8" s="409" t="s">
        <v>555</v>
      </c>
      <c r="AZ8" s="146" t="s">
        <v>689</v>
      </c>
      <c r="BA8" s="179" t="s">
        <v>688</v>
      </c>
    </row>
    <row r="9" spans="1:55" ht="56.25">
      <c r="A9" s="6" t="s">
        <v>107</v>
      </c>
      <c r="B9" s="44">
        <v>2007</v>
      </c>
      <c r="E9" s="143" t="s">
        <v>192</v>
      </c>
      <c r="F9" s="147"/>
      <c r="G9" s="143" t="s">
        <v>262</v>
      </c>
      <c r="I9" s="143" t="s">
        <v>183</v>
      </c>
      <c r="O9" s="542" t="s">
        <v>648</v>
      </c>
      <c r="V9" s="1037" t="s">
        <v>183</v>
      </c>
      <c r="W9" s="458"/>
      <c r="X9" s="750" t="s">
        <v>616</v>
      </c>
      <c r="Y9" s="750" t="s">
        <v>636</v>
      </c>
      <c r="Z9" s="208">
        <v>1</v>
      </c>
      <c r="AA9" s="219"/>
      <c r="AK9" s="143" t="s">
        <v>352</v>
      </c>
      <c r="AP9" s="1116" t="s">
        <v>615</v>
      </c>
      <c r="AQ9" s="1032" t="s">
        <v>769</v>
      </c>
      <c r="AW9" s="408" t="s">
        <v>556</v>
      </c>
      <c r="AX9" s="409" t="s">
        <v>556</v>
      </c>
      <c r="AZ9" s="146" t="s">
        <v>766</v>
      </c>
      <c r="BA9" s="179" t="s">
        <v>601</v>
      </c>
    </row>
    <row r="10" spans="1:55" ht="45">
      <c r="A10" s="6" t="s">
        <v>108</v>
      </c>
      <c r="B10" s="44">
        <v>2008</v>
      </c>
      <c r="E10" s="143" t="s">
        <v>193</v>
      </c>
      <c r="F10" s="147"/>
      <c r="I10" s="143" t="s">
        <v>207</v>
      </c>
      <c r="O10" s="542" t="s">
        <v>649</v>
      </c>
      <c r="V10" s="1038" t="s">
        <v>207</v>
      </c>
      <c r="W10" s="1035"/>
      <c r="X10" s="1033" t="s">
        <v>617</v>
      </c>
      <c r="Y10" s="1034" t="s">
        <v>683</v>
      </c>
      <c r="Z10" s="208"/>
      <c r="AP10" s="1116" t="s">
        <v>618</v>
      </c>
      <c r="AQ10" s="1032" t="s">
        <v>768</v>
      </c>
      <c r="AW10" s="408" t="s">
        <v>557</v>
      </c>
      <c r="AX10" s="409" t="s">
        <v>557</v>
      </c>
    </row>
    <row r="11" spans="1:55" ht="33.75">
      <c r="A11" s="6" t="s">
        <v>109</v>
      </c>
      <c r="B11" s="44">
        <v>2009</v>
      </c>
      <c r="E11" s="143" t="s">
        <v>194</v>
      </c>
      <c r="F11" s="147"/>
      <c r="I11" s="143" t="s">
        <v>208</v>
      </c>
      <c r="O11" s="525" t="s">
        <v>650</v>
      </c>
      <c r="V11" s="1037" t="s">
        <v>208</v>
      </c>
      <c r="W11" s="460"/>
      <c r="X11" s="459" t="s">
        <v>618</v>
      </c>
      <c r="Y11" s="750" t="s">
        <v>671</v>
      </c>
      <c r="Z11" s="208"/>
      <c r="AP11" s="1116" t="s">
        <v>617</v>
      </c>
      <c r="AQ11" s="739" t="s">
        <v>612</v>
      </c>
      <c r="AW11" s="408" t="s">
        <v>558</v>
      </c>
      <c r="AX11" s="409" t="s">
        <v>558</v>
      </c>
    </row>
    <row r="12" spans="1:55" ht="33.75">
      <c r="A12" s="6" t="s">
        <v>64</v>
      </c>
      <c r="B12" s="44">
        <v>2010</v>
      </c>
      <c r="E12" s="143" t="s">
        <v>195</v>
      </c>
      <c r="F12" s="147"/>
      <c r="G12" s="148" t="s">
        <v>291</v>
      </c>
      <c r="H12" s="148" t="s">
        <v>259</v>
      </c>
      <c r="I12" s="143" t="s">
        <v>209</v>
      </c>
      <c r="O12" s="525" t="s">
        <v>3</v>
      </c>
      <c r="V12" s="1037" t="s">
        <v>209</v>
      </c>
      <c r="W12" s="543"/>
      <c r="X12" s="459" t="s">
        <v>762</v>
      </c>
      <c r="Y12" s="750" t="s">
        <v>636</v>
      </c>
      <c r="AP12" s="1116" t="s">
        <v>616</v>
      </c>
      <c r="AW12" s="408" t="s">
        <v>208</v>
      </c>
      <c r="AX12" s="409" t="s">
        <v>208</v>
      </c>
    </row>
    <row r="13" spans="1:55" ht="22.5">
      <c r="A13" s="6" t="s">
        <v>110</v>
      </c>
      <c r="B13" s="44">
        <v>2011</v>
      </c>
      <c r="E13" s="143" t="s">
        <v>196</v>
      </c>
      <c r="F13" s="147"/>
      <c r="G13" s="143" t="s">
        <v>260</v>
      </c>
      <c r="H13" s="143" t="s">
        <v>261</v>
      </c>
      <c r="I13" s="143" t="s">
        <v>210</v>
      </c>
      <c r="V13" s="1037" t="s">
        <v>210</v>
      </c>
      <c r="W13" s="543"/>
      <c r="X13" s="543"/>
      <c r="Y13" s="543"/>
      <c r="AW13" s="408" t="s">
        <v>209</v>
      </c>
      <c r="AX13" s="409" t="s">
        <v>209</v>
      </c>
    </row>
    <row r="14" spans="1:55" ht="45">
      <c r="A14" s="6" t="s">
        <v>65</v>
      </c>
      <c r="B14" s="44">
        <v>2012</v>
      </c>
      <c r="G14" s="143" t="s">
        <v>262</v>
      </c>
      <c r="H14" s="143" t="s">
        <v>262</v>
      </c>
      <c r="I14" s="143" t="s">
        <v>211</v>
      </c>
      <c r="N14" s="99" t="s">
        <v>315</v>
      </c>
      <c r="V14" s="1036">
        <v>13</v>
      </c>
      <c r="W14" s="458"/>
      <c r="X14" s="459" t="s">
        <v>769</v>
      </c>
      <c r="Y14" s="750" t="s">
        <v>636</v>
      </c>
      <c r="AW14" s="408" t="s">
        <v>210</v>
      </c>
      <c r="AX14" s="409" t="s">
        <v>210</v>
      </c>
    </row>
    <row r="15" spans="1:55" ht="63.75">
      <c r="A15" s="6" t="s">
        <v>440</v>
      </c>
      <c r="B15" s="44">
        <v>2013</v>
      </c>
      <c r="I15" s="143" t="s">
        <v>212</v>
      </c>
      <c r="N15" s="177" t="s">
        <v>323</v>
      </c>
      <c r="V15" s="526"/>
      <c r="W15" s="526"/>
      <c r="X15" s="218"/>
      <c r="Y15" s="526"/>
      <c r="AW15" s="408" t="s">
        <v>211</v>
      </c>
      <c r="AX15" s="409" t="s">
        <v>211</v>
      </c>
    </row>
    <row r="16" spans="1:55" ht="21" customHeight="1">
      <c r="A16" s="6" t="s">
        <v>111</v>
      </c>
      <c r="B16" s="44">
        <v>2014</v>
      </c>
      <c r="I16" s="143" t="s">
        <v>213</v>
      </c>
      <c r="N16" s="177" t="s">
        <v>322</v>
      </c>
      <c r="AW16" s="408" t="s">
        <v>212</v>
      </c>
      <c r="AX16" s="409" t="s">
        <v>212</v>
      </c>
    </row>
    <row r="17" spans="1:50" ht="21" customHeight="1">
      <c r="A17" s="6" t="s">
        <v>112</v>
      </c>
      <c r="B17" s="44">
        <v>2015</v>
      </c>
      <c r="I17" s="143" t="s">
        <v>214</v>
      </c>
      <c r="N17" s="177" t="s">
        <v>321</v>
      </c>
      <c r="X17" s="218"/>
      <c r="AW17" s="408" t="s">
        <v>213</v>
      </c>
      <c r="AX17" s="409" t="s">
        <v>213</v>
      </c>
    </row>
    <row r="18" spans="1:50" ht="21" customHeight="1">
      <c r="A18" s="6" t="s">
        <v>113</v>
      </c>
      <c r="B18" s="44">
        <v>2016</v>
      </c>
      <c r="I18" s="143" t="s">
        <v>215</v>
      </c>
      <c r="N18" s="177" t="s">
        <v>320</v>
      </c>
      <c r="X18" s="218"/>
      <c r="AW18" s="408" t="s">
        <v>214</v>
      </c>
      <c r="AX18" s="409" t="s">
        <v>214</v>
      </c>
    </row>
    <row r="19" spans="1:50" ht="21" customHeight="1">
      <c r="A19" s="6" t="s">
        <v>114</v>
      </c>
      <c r="B19" s="44">
        <v>2017</v>
      </c>
      <c r="I19" s="143" t="s">
        <v>216</v>
      </c>
      <c r="N19" s="177" t="s">
        <v>319</v>
      </c>
      <c r="X19" s="218"/>
      <c r="AW19" s="408" t="s">
        <v>215</v>
      </c>
      <c r="AX19" s="409" t="s">
        <v>215</v>
      </c>
    </row>
    <row r="20" spans="1:50" ht="21" customHeight="1">
      <c r="A20" s="6" t="s">
        <v>115</v>
      </c>
      <c r="B20" s="44">
        <v>2018</v>
      </c>
      <c r="I20" s="143" t="s">
        <v>217</v>
      </c>
      <c r="N20" s="177" t="s">
        <v>318</v>
      </c>
      <c r="AW20" s="408" t="s">
        <v>216</v>
      </c>
      <c r="AX20" s="409" t="s">
        <v>216</v>
      </c>
    </row>
    <row r="21" spans="1:50" ht="21" customHeight="1">
      <c r="A21" s="6" t="s">
        <v>116</v>
      </c>
      <c r="B21" s="44">
        <v>2019</v>
      </c>
      <c r="I21" s="143" t="s">
        <v>218</v>
      </c>
      <c r="N21" s="177" t="s">
        <v>317</v>
      </c>
      <c r="AW21" s="408" t="s">
        <v>217</v>
      </c>
      <c r="AX21" s="409" t="s">
        <v>217</v>
      </c>
    </row>
    <row r="22" spans="1:50" ht="21" customHeight="1">
      <c r="A22" s="6" t="s">
        <v>117</v>
      </c>
      <c r="B22" s="44">
        <v>2020</v>
      </c>
      <c r="N22" s="177" t="s">
        <v>316</v>
      </c>
      <c r="AW22" s="408" t="s">
        <v>218</v>
      </c>
      <c r="AX22" s="409" t="s">
        <v>218</v>
      </c>
    </row>
    <row r="23" spans="1:50" ht="21" customHeight="1">
      <c r="A23" s="6" t="s">
        <v>118</v>
      </c>
      <c r="B23" s="44">
        <v>2021</v>
      </c>
      <c r="AW23" s="408" t="s">
        <v>559</v>
      </c>
      <c r="AX23" s="409" t="s">
        <v>559</v>
      </c>
    </row>
    <row r="24" spans="1:50" ht="21" customHeight="1">
      <c r="A24" s="6" t="s">
        <v>119</v>
      </c>
      <c r="B24" s="44">
        <v>2022</v>
      </c>
      <c r="AW24" s="408" t="s">
        <v>560</v>
      </c>
      <c r="AX24" s="409" t="s">
        <v>560</v>
      </c>
    </row>
    <row r="25" spans="1:50">
      <c r="A25" s="6" t="s">
        <v>120</v>
      </c>
      <c r="B25" s="44">
        <v>2023</v>
      </c>
      <c r="AW25" s="408" t="s">
        <v>561</v>
      </c>
      <c r="AX25" s="409" t="s">
        <v>561</v>
      </c>
    </row>
    <row r="26" spans="1:50">
      <c r="A26" s="6" t="s">
        <v>121</v>
      </c>
      <c r="B26" s="44">
        <v>2024</v>
      </c>
      <c r="AX26" s="409" t="s">
        <v>562</v>
      </c>
    </row>
    <row r="27" spans="1:50">
      <c r="A27" s="6" t="s">
        <v>122</v>
      </c>
      <c r="B27" s="44">
        <v>2025</v>
      </c>
      <c r="AX27" s="409" t="s">
        <v>563</v>
      </c>
    </row>
    <row r="28" spans="1:50">
      <c r="A28" s="6" t="s">
        <v>123</v>
      </c>
      <c r="D28" s="270"/>
      <c r="E28" s="271"/>
      <c r="F28" s="271"/>
      <c r="H28" s="272" t="s">
        <v>407</v>
      </c>
      <c r="AX28" s="409" t="s">
        <v>564</v>
      </c>
    </row>
    <row r="29" spans="1:50">
      <c r="A29" s="6" t="s">
        <v>124</v>
      </c>
      <c r="D29" s="273" t="s">
        <v>408</v>
      </c>
      <c r="E29" s="274" t="str">
        <f>IF(periodStart = "","", periodStart)</f>
        <v>01.01.2019</v>
      </c>
      <c r="F29" s="274" t="str">
        <f>IF(periodEnd = "","", periodEnd)</f>
        <v>31.12.2023</v>
      </c>
      <c r="H29" s="275" t="s">
        <v>2360</v>
      </c>
      <c r="AX29" s="409" t="s">
        <v>565</v>
      </c>
    </row>
    <row r="30" spans="1:50">
      <c r="A30" s="6" t="s">
        <v>125</v>
      </c>
      <c r="D30" s="276"/>
      <c r="E30" s="277"/>
      <c r="F30" s="277"/>
      <c r="AX30" s="409" t="s">
        <v>566</v>
      </c>
    </row>
    <row r="31" spans="1:50" ht="12.75">
      <c r="A31" s="6" t="s">
        <v>126</v>
      </c>
      <c r="D31" s="270"/>
      <c r="E31" s="271"/>
      <c r="F31" s="271"/>
      <c r="H31" s="278"/>
      <c r="AX31" s="409" t="s">
        <v>567</v>
      </c>
    </row>
    <row r="32" spans="1:50">
      <c r="A32" s="6" t="s">
        <v>127</v>
      </c>
      <c r="D32" s="273" t="s">
        <v>409</v>
      </c>
      <c r="E32" s="279"/>
      <c r="F32" s="279"/>
      <c r="H32" s="280" t="s">
        <v>410</v>
      </c>
      <c r="O32" s="526" t="s">
        <v>641</v>
      </c>
      <c r="AX32" s="409" t="s">
        <v>568</v>
      </c>
    </row>
    <row r="33" spans="1:50">
      <c r="A33" s="6" t="s">
        <v>128</v>
      </c>
      <c r="O33" s="526" t="s">
        <v>642</v>
      </c>
      <c r="AX33" s="409" t="s">
        <v>569</v>
      </c>
    </row>
    <row r="34" spans="1:50">
      <c r="A34" s="6" t="s">
        <v>129</v>
      </c>
      <c r="O34" s="526" t="s">
        <v>643</v>
      </c>
      <c r="AX34" s="409" t="s">
        <v>570</v>
      </c>
    </row>
    <row r="35" spans="1:50">
      <c r="A35" s="6" t="s">
        <v>130</v>
      </c>
      <c r="O35" s="526" t="s">
        <v>644</v>
      </c>
      <c r="X35" s="526"/>
      <c r="Y35" s="526"/>
      <c r="AX35" s="409" t="s">
        <v>571</v>
      </c>
    </row>
    <row r="36" spans="1:50">
      <c r="A36" s="6" t="s">
        <v>94</v>
      </c>
      <c r="O36" s="526" t="s">
        <v>645</v>
      </c>
      <c r="AX36" s="409" t="s">
        <v>572</v>
      </c>
    </row>
    <row r="37" spans="1:50">
      <c r="A37" s="6" t="s">
        <v>95</v>
      </c>
      <c r="O37" s="526" t="s">
        <v>646</v>
      </c>
      <c r="AX37" s="409" t="s">
        <v>573</v>
      </c>
    </row>
    <row r="38" spans="1:50">
      <c r="A38" s="6" t="s">
        <v>96</v>
      </c>
      <c r="O38" s="526" t="s">
        <v>647</v>
      </c>
      <c r="AX38" s="409" t="s">
        <v>574</v>
      </c>
    </row>
    <row r="39" spans="1:50">
      <c r="A39" s="6" t="s">
        <v>97</v>
      </c>
      <c r="O39" s="526" t="s">
        <v>648</v>
      </c>
      <c r="AX39" s="409" t="s">
        <v>522</v>
      </c>
    </row>
    <row r="40" spans="1:50">
      <c r="A40" s="6" t="s">
        <v>98</v>
      </c>
      <c r="O40" s="526" t="s">
        <v>649</v>
      </c>
      <c r="AX40" s="409" t="s">
        <v>523</v>
      </c>
    </row>
    <row r="41" spans="1:50">
      <c r="A41" s="6" t="s">
        <v>99</v>
      </c>
      <c r="O41" s="526" t="s">
        <v>650</v>
      </c>
      <c r="AX41" s="409" t="s">
        <v>524</v>
      </c>
    </row>
    <row r="42" spans="1:50">
      <c r="A42" s="6" t="s">
        <v>131</v>
      </c>
      <c r="AX42" s="409" t="s">
        <v>525</v>
      </c>
    </row>
    <row r="43" spans="1:50">
      <c r="A43" s="6" t="s">
        <v>132</v>
      </c>
      <c r="AX43" s="409" t="s">
        <v>526</v>
      </c>
    </row>
    <row r="44" spans="1:50">
      <c r="A44" s="6" t="s">
        <v>133</v>
      </c>
      <c r="AX44" s="409" t="s">
        <v>527</v>
      </c>
    </row>
    <row r="45" spans="1:50">
      <c r="A45" s="6" t="s">
        <v>134</v>
      </c>
      <c r="AX45" s="409" t="s">
        <v>528</v>
      </c>
    </row>
    <row r="46" spans="1:50">
      <c r="A46" s="6" t="s">
        <v>135</v>
      </c>
      <c r="AX46" s="409" t="s">
        <v>529</v>
      </c>
    </row>
    <row r="47" spans="1:50">
      <c r="A47" s="6" t="s">
        <v>156</v>
      </c>
      <c r="AX47" s="409" t="s">
        <v>530</v>
      </c>
    </row>
    <row r="48" spans="1:50">
      <c r="A48" s="6" t="s">
        <v>157</v>
      </c>
      <c r="AX48" s="409" t="s">
        <v>531</v>
      </c>
    </row>
    <row r="49" spans="1:50">
      <c r="A49" s="6" t="s">
        <v>158</v>
      </c>
      <c r="AX49" s="409" t="s">
        <v>532</v>
      </c>
    </row>
    <row r="50" spans="1:50">
      <c r="A50" s="6" t="s">
        <v>136</v>
      </c>
      <c r="AX50" s="409" t="s">
        <v>533</v>
      </c>
    </row>
    <row r="51" spans="1:50">
      <c r="A51" s="6" t="s">
        <v>137</v>
      </c>
      <c r="AX51" s="409" t="s">
        <v>534</v>
      </c>
    </row>
    <row r="52" spans="1:50">
      <c r="A52" s="6" t="s">
        <v>138</v>
      </c>
      <c r="AX52" s="409" t="s">
        <v>535</v>
      </c>
    </row>
    <row r="53" spans="1:50">
      <c r="A53" s="6" t="s">
        <v>139</v>
      </c>
      <c r="X53" s="479"/>
      <c r="AX53" s="409" t="s">
        <v>536</v>
      </c>
    </row>
    <row r="54" spans="1:50">
      <c r="A54" s="6" t="s">
        <v>140</v>
      </c>
      <c r="X54" s="479"/>
      <c r="AX54" s="409" t="s">
        <v>537</v>
      </c>
    </row>
    <row r="55" spans="1:50">
      <c r="A55" s="6" t="s">
        <v>141</v>
      </c>
      <c r="X55" s="479"/>
      <c r="AX55" s="409" t="s">
        <v>538</v>
      </c>
    </row>
    <row r="56" spans="1:50">
      <c r="A56" s="6" t="s">
        <v>142</v>
      </c>
      <c r="X56" s="479"/>
      <c r="AX56" s="409" t="s">
        <v>539</v>
      </c>
    </row>
    <row r="57" spans="1:50">
      <c r="A57" s="6" t="s">
        <v>387</v>
      </c>
      <c r="X57" s="479"/>
      <c r="AX57" s="409" t="s">
        <v>540</v>
      </c>
    </row>
    <row r="58" spans="1:50">
      <c r="A58" s="6" t="s">
        <v>143</v>
      </c>
      <c r="X58" s="479"/>
      <c r="AX58" s="409" t="s">
        <v>541</v>
      </c>
    </row>
    <row r="59" spans="1:50">
      <c r="A59" s="6" t="s">
        <v>144</v>
      </c>
      <c r="X59" s="479"/>
      <c r="AX59" s="409" t="s">
        <v>542</v>
      </c>
    </row>
    <row r="60" spans="1:50">
      <c r="A60" s="6" t="s">
        <v>145</v>
      </c>
      <c r="X60" s="479"/>
      <c r="AX60" s="409" t="s">
        <v>543</v>
      </c>
    </row>
    <row r="61" spans="1:50">
      <c r="A61" s="6" t="s">
        <v>146</v>
      </c>
      <c r="X61" s="479"/>
      <c r="AX61" s="409" t="s">
        <v>544</v>
      </c>
    </row>
    <row r="62" spans="1:50">
      <c r="A62" s="6" t="s">
        <v>89</v>
      </c>
      <c r="X62" s="47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69"/>
  <sheetViews>
    <sheetView showGridLines="0" workbookViewId="0"/>
  </sheetViews>
  <sheetFormatPr defaultRowHeight="11.25"/>
  <sheetData>
    <row r="1" spans="1:1">
      <c r="A1" s="1031">
        <f>IF('Форма 4.2.1 | Т-ТЭ | &gt;=25МВт'!$O$22="",1,0)</f>
        <v>1</v>
      </c>
    </row>
    <row r="2" spans="1:1">
      <c r="A2" s="1031">
        <f>IF('Форма 4.2.1 | Т-ТЭ | &gt;=25МВт'!$O$23="",1,0)</f>
        <v>1</v>
      </c>
    </row>
    <row r="3" spans="1:1">
      <c r="A3" s="1031">
        <f>IF('Форма 4.2.1 | Т-ТЭ | &gt;=25МВт'!$M$24="",1,0)</f>
        <v>1</v>
      </c>
    </row>
    <row r="4" spans="1:1">
      <c r="A4" s="1031">
        <f>IF('Форма 4.2.1 | Т-ТЭ | &gt;=25МВт'!$R$24="",1,0)</f>
        <v>1</v>
      </c>
    </row>
    <row r="5" spans="1:1">
      <c r="A5" s="1031">
        <f>IF('Форма 4.2.1 | Т-ТЭ | &gt;=25МВт'!$T$24="",1,0)</f>
        <v>1</v>
      </c>
    </row>
    <row r="6" spans="1:1">
      <c r="A6" s="1031">
        <f>IF('Форма 4.2.1 | Т-ТЭ | &gt;=25МВт'!$S$24="",1,0)</f>
        <v>0</v>
      </c>
    </row>
    <row r="7" spans="1:1">
      <c r="A7" s="1031">
        <f>IF('Форма 4.2.1 | Т-ТЭ | &gt;=25МВт'!$U$24="",1,0)</f>
        <v>0</v>
      </c>
    </row>
    <row r="8" spans="1:1">
      <c r="A8" s="1031">
        <f>IF('Форма 4.2.1 | Т-ТЭ | ТСО'!$O$22="",1,0)</f>
        <v>1</v>
      </c>
    </row>
    <row r="9" spans="1:1">
      <c r="A9" s="1031">
        <f>IF('Форма 4.2.1 | Т-ТЭ | ТСО'!$O$23="",1,0)</f>
        <v>1</v>
      </c>
    </row>
    <row r="10" spans="1:1">
      <c r="A10" s="1031">
        <f>IF('Форма 4.2.1 | Т-ТЭ | ТСО'!$M$24="",1,0)</f>
        <v>1</v>
      </c>
    </row>
    <row r="11" spans="1:1">
      <c r="A11" s="1031">
        <f>IF('Форма 4.2.1 | Т-ТЭ | ТСО'!$R$24="",1,0)</f>
        <v>1</v>
      </c>
    </row>
    <row r="12" spans="1:1">
      <c r="A12" s="1031">
        <f>IF('Форма 4.2.1 | Т-ТЭ | ТСО'!$T$24="",1,0)</f>
        <v>1</v>
      </c>
    </row>
    <row r="13" spans="1:1">
      <c r="A13" s="1031">
        <f>IF('Форма 4.2.1 | Т-ТЭ | ТСО'!$S$24="",1,0)</f>
        <v>0</v>
      </c>
    </row>
    <row r="14" spans="1:1">
      <c r="A14" s="1031">
        <f>IF('Форма 4.2.1 | Т-ТЭ | ТСО'!$U$24="",1,0)</f>
        <v>0</v>
      </c>
    </row>
    <row r="15" spans="1:1">
      <c r="A15" s="1031">
        <f>IF('Форма 4.2.1 | Т-ТЭ | потр'!$O$22="",1,0)</f>
        <v>1</v>
      </c>
    </row>
    <row r="16" spans="1:1">
      <c r="A16" s="1031">
        <f>IF('Форма 4.2.1 | Т-ТЭ | потр'!$O$23="",1,0)</f>
        <v>1</v>
      </c>
    </row>
    <row r="17" spans="1:1">
      <c r="A17" s="1031">
        <f>IF('Форма 4.2.1 | Т-ТЭ | потр'!$M$24="",1,0)</f>
        <v>1</v>
      </c>
    </row>
    <row r="18" spans="1:1">
      <c r="A18" s="1031">
        <f>IF('Форма 4.2.1 | Т-ТЭ | потр'!$R$24="",1,0)</f>
        <v>1</v>
      </c>
    </row>
    <row r="19" spans="1:1">
      <c r="A19" s="1031">
        <f>IF('Форма 4.2.1 | Т-ТЭ | потр'!$T$24="",1,0)</f>
        <v>1</v>
      </c>
    </row>
    <row r="20" spans="1:1">
      <c r="A20" s="1031">
        <f>IF('Форма 4.2.1 | Т-ТЭ | потр'!$S$24="",1,0)</f>
        <v>0</v>
      </c>
    </row>
    <row r="21" spans="1:1">
      <c r="A21" s="1031">
        <f>IF('Форма 4.2.1 | Т-ТЭ | потр'!$U$24="",1,0)</f>
        <v>0</v>
      </c>
    </row>
    <row r="22" spans="1:1">
      <c r="A22" s="1031">
        <f>IF('Форма 4.2.1 | Т-ТЭ | предел'!$O$24="",1,0)</f>
        <v>1</v>
      </c>
    </row>
    <row r="23" spans="1:1">
      <c r="A23" s="1031">
        <f>IF('Форма 4.2.1 | Т-ТЭ | предел'!$O$25="",1,0)</f>
        <v>1</v>
      </c>
    </row>
    <row r="24" spans="1:1">
      <c r="A24" s="1031">
        <f>IF('Форма 4.2.1 | Т-ТЭ | предел'!$M$26="",1,0)</f>
        <v>1</v>
      </c>
    </row>
    <row r="25" spans="1:1">
      <c r="A25" s="1031">
        <f>IF('Форма 4.2.1 | Т-ТЭ | предел'!$R$26="",1,0)</f>
        <v>1</v>
      </c>
    </row>
    <row r="26" spans="1:1">
      <c r="A26" s="1031">
        <f>IF('Форма 4.2.1 | Т-ТЭ | предел'!$T$26="",1,0)</f>
        <v>1</v>
      </c>
    </row>
    <row r="27" spans="1:1">
      <c r="A27" s="1031">
        <f>IF('Форма 4.2.1 | Т-ТЭ | предел'!$O$7="",1,0)</f>
        <v>0</v>
      </c>
    </row>
    <row r="28" spans="1:1">
      <c r="A28" s="1031">
        <f>IF('Форма 4.2.1 | Т-ТЭ | предел'!$S$26="",1,0)</f>
        <v>0</v>
      </c>
    </row>
    <row r="29" spans="1:1">
      <c r="A29" s="1031">
        <f>IF('Форма 4.2.1 | Т-ТЭ | предел'!$U$26="",1,0)</f>
        <v>0</v>
      </c>
    </row>
    <row r="30" spans="1:1">
      <c r="A30" s="1031">
        <f>IF('Форма 4.2.1 | Т-ТЭ | индикат'!$O$7="",1,0)</f>
        <v>1</v>
      </c>
    </row>
    <row r="31" spans="1:1">
      <c r="A31" s="1031">
        <f>IF('Форма 4.2.1 | Т-ТЭ | индикат'!$O$24="",1,0)</f>
        <v>1</v>
      </c>
    </row>
    <row r="32" spans="1:1">
      <c r="A32" s="1031">
        <f>IF('Форма 4.2.1 | Т-ТЭ | индикат'!$O$25="",1,0)</f>
        <v>1</v>
      </c>
    </row>
    <row r="33" spans="1:1">
      <c r="A33" s="1031">
        <f>IF('Форма 4.2.1 | Т-ТЭ | индикат'!$M$26="",1,0)</f>
        <v>1</v>
      </c>
    </row>
    <row r="34" spans="1:1">
      <c r="A34" s="1031">
        <f>IF('Форма 4.2.1 | Т-ТЭ | индикат'!$R$26="",1,0)</f>
        <v>1</v>
      </c>
    </row>
    <row r="35" spans="1:1">
      <c r="A35" s="1031">
        <f>IF('Форма 4.2.1 | Т-ТЭ | индикат'!$T$26="",1,0)</f>
        <v>1</v>
      </c>
    </row>
    <row r="36" spans="1:1">
      <c r="A36" s="1031">
        <f>IF('Форма 4.2.1 | Т-ТЭ | индикат'!$S$26="",1,0)</f>
        <v>0</v>
      </c>
    </row>
    <row r="37" spans="1:1">
      <c r="A37" s="1031">
        <f>IF('Форма 4.2.1 | Т-ТЭ | индикат'!$U$26="",1,0)</f>
        <v>0</v>
      </c>
    </row>
    <row r="38" spans="1:1">
      <c r="A38" s="1031">
        <f>IF('Форма 4.2.1 | Резерв мощности'!$O$22="",1,0)</f>
        <v>1</v>
      </c>
    </row>
    <row r="39" spans="1:1">
      <c r="A39" s="1031">
        <f>IF('Форма 4.2.1 | Резерв мощности'!$O$23="",1,0)</f>
        <v>1</v>
      </c>
    </row>
    <row r="40" spans="1:1">
      <c r="A40" s="1031">
        <f>IF('Форма 4.2.1 | Резерв мощности'!$M$24="",1,0)</f>
        <v>1</v>
      </c>
    </row>
    <row r="41" spans="1:1">
      <c r="A41" s="1031">
        <f>IF('Форма 4.2.1 | Резерв мощности'!$O$24="",1,0)</f>
        <v>1</v>
      </c>
    </row>
    <row r="42" spans="1:1">
      <c r="A42" s="1031">
        <f>IF('Форма 4.2.1 | Резерв мощности'!$R$24="",1,0)</f>
        <v>1</v>
      </c>
    </row>
    <row r="43" spans="1:1">
      <c r="A43" s="1031">
        <f>IF('Форма 4.2.1 | Резерв мощности'!$T$24="",1,0)</f>
        <v>1</v>
      </c>
    </row>
    <row r="44" spans="1:1">
      <c r="A44" s="1031">
        <f>IF('Форма 4.2.1 | Резерв мощности'!$S$24="",1,0)</f>
        <v>0</v>
      </c>
    </row>
    <row r="45" spans="1:1">
      <c r="A45" s="1031">
        <f>IF('Форма 4.2.1 | Резерв мощности'!$U$24="",1,0)</f>
        <v>0</v>
      </c>
    </row>
    <row r="46" spans="1:1">
      <c r="A46" s="1031">
        <f>IF('Форма 4.2.2 | Т-ТН'!$O$23="",1,0)</f>
        <v>1</v>
      </c>
    </row>
    <row r="47" spans="1:1">
      <c r="A47" s="1031">
        <f>IF('Форма 4.2.2 | Т-ТН'!$M$24="",1,0)</f>
        <v>1</v>
      </c>
    </row>
    <row r="48" spans="1:1">
      <c r="A48" s="1031">
        <f>IF('Форма 4.2.2 | Т-ТН'!$R$24="",1,0)</f>
        <v>1</v>
      </c>
    </row>
    <row r="49" spans="1:1">
      <c r="A49" s="1031">
        <f>IF('Форма 4.2.2 | Т-ТН'!$T$24="",1,0)</f>
        <v>1</v>
      </c>
    </row>
    <row r="50" spans="1:1">
      <c r="A50" s="1031">
        <f>IF('Форма 4.2.2 | Т-ТН'!$S$24="",1,0)</f>
        <v>0</v>
      </c>
    </row>
    <row r="51" spans="1:1">
      <c r="A51" s="1031">
        <f>IF('Форма 4.2.2 | Т-ТН'!$U$24="",1,0)</f>
        <v>0</v>
      </c>
    </row>
    <row r="52" spans="1:1">
      <c r="A52" s="1031">
        <f>IF('Форма 4.2.2 | Т-передача ТЭ'!$O$23="",1,0)</f>
        <v>1</v>
      </c>
    </row>
    <row r="53" spans="1:1">
      <c r="A53" s="1031">
        <f>IF('Форма 4.2.2 | Т-передача ТЭ'!$M$24="",1,0)</f>
        <v>1</v>
      </c>
    </row>
    <row r="54" spans="1:1">
      <c r="A54" s="1031">
        <f>IF('Форма 4.2.2 | Т-передача ТЭ'!$R$24="",1,0)</f>
        <v>1</v>
      </c>
    </row>
    <row r="55" spans="1:1">
      <c r="A55" s="1031">
        <f>IF('Форма 4.2.2 | Т-передача ТЭ'!$T$24="",1,0)</f>
        <v>1</v>
      </c>
    </row>
    <row r="56" spans="1:1">
      <c r="A56" s="1031">
        <f>IF('Форма 4.2.2 | Т-передача ТЭ'!$S$24="",1,0)</f>
        <v>0</v>
      </c>
    </row>
    <row r="57" spans="1:1">
      <c r="A57" s="1031">
        <f>IF('Форма 4.2.2 | Т-передача ТЭ'!$U$24="",1,0)</f>
        <v>0</v>
      </c>
    </row>
    <row r="58" spans="1:1">
      <c r="A58" s="1031">
        <f>IF('Форма 4.2.2 | Т-передача ТН'!$O$23="",1,0)</f>
        <v>1</v>
      </c>
    </row>
    <row r="59" spans="1:1">
      <c r="A59" s="1031">
        <f>IF('Форма 4.2.2 | Т-передача ТН'!$M$24="",1,0)</f>
        <v>1</v>
      </c>
    </row>
    <row r="60" spans="1:1">
      <c r="A60" s="1031">
        <f>IF('Форма 4.2.2 | Т-передача ТН'!$R$24="",1,0)</f>
        <v>1</v>
      </c>
    </row>
    <row r="61" spans="1:1">
      <c r="A61" s="1031">
        <f>IF('Форма 4.2.2 | Т-передача ТН'!$T$24="",1,0)</f>
        <v>1</v>
      </c>
    </row>
    <row r="62" spans="1:1">
      <c r="A62" s="1031">
        <f>IF('Форма 4.2.2 | Т-передача ТН'!$S$24="",1,0)</f>
        <v>0</v>
      </c>
    </row>
    <row r="63" spans="1:1">
      <c r="A63" s="1031">
        <f>IF('Форма 4.2.2 | Т-передача ТН'!$U$24="",1,0)</f>
        <v>0</v>
      </c>
    </row>
    <row r="64" spans="1:1">
      <c r="A64" s="1031">
        <f>IF('Форма 4.2.3 | Т-гор.вода'!$O$23="",1,0)</f>
        <v>0</v>
      </c>
    </row>
    <row r="65" spans="1:1">
      <c r="A65" s="1031">
        <f>IF('Форма 4.2.3 | Т-гор.вода'!$M$24="",1,0)</f>
        <v>0</v>
      </c>
    </row>
    <row r="66" spans="1:1">
      <c r="A66" s="1031">
        <f>IF('Форма 4.2.3 | Т-гор.вода'!$W$24="",1,0)</f>
        <v>0</v>
      </c>
    </row>
    <row r="67" spans="1:1">
      <c r="A67" s="1031">
        <f>IF('Форма 4.2.3 | Т-гор.вода'!$Y$24="",1,0)</f>
        <v>0</v>
      </c>
    </row>
    <row r="68" spans="1:1">
      <c r="A68" s="1031">
        <f>IF('Форма 4.2.3 | Т-гор.вода'!$X$24="",1,0)</f>
        <v>0</v>
      </c>
    </row>
    <row r="69" spans="1:1">
      <c r="A69" s="1031">
        <f>IF('Форма 4.2.3 | Т-гор.вода'!$Z$24="",1,0)</f>
        <v>0</v>
      </c>
    </row>
    <row r="70" spans="1:1">
      <c r="A70" s="1031">
        <f>IF('Форма 4.2.4 | Т-подкл'!$AB$23="",1,0)</f>
        <v>1</v>
      </c>
    </row>
    <row r="71" spans="1:1">
      <c r="A71" s="1031">
        <f>IF('Форма 4.2.4 | Т-подкл'!$AD$23="",1,0)</f>
        <v>1</v>
      </c>
    </row>
    <row r="72" spans="1:1">
      <c r="A72" s="1031">
        <f>IF('Форма 4.2.4 | Т-подкл'!$N$23="",1,0)</f>
        <v>0</v>
      </c>
    </row>
    <row r="73" spans="1:1">
      <c r="A73" s="1031">
        <f>IF('Форма 4.2.4 | Т-подкл'!$R$23="",1,0)</f>
        <v>0</v>
      </c>
    </row>
    <row r="74" spans="1:1">
      <c r="A74" s="1031">
        <f>IF('Форма 4.2.4 | Т-подкл'!$V$23="",1,0)</f>
        <v>0</v>
      </c>
    </row>
    <row r="75" spans="1:1">
      <c r="A75" s="1031">
        <f>IF('Форма 4.2.4 | Т-подкл'!$AC$23="",1,0)</f>
        <v>0</v>
      </c>
    </row>
    <row r="76" spans="1:1">
      <c r="A76" s="1031">
        <f>IF('Форма 4.2.4 | Т-подкл'!$AE$23="",1,0)</f>
        <v>0</v>
      </c>
    </row>
    <row r="77" spans="1:1">
      <c r="A77" s="1031">
        <f>IF('Форма 4.2.5 | Т-подкл(инд)'!$M$23="",1,0)</f>
        <v>1</v>
      </c>
    </row>
    <row r="78" spans="1:1">
      <c r="A78" s="1031">
        <f>IF('Форма 4.2.5 | Т-подкл(инд)'!$P$23="",1,0)</f>
        <v>1</v>
      </c>
    </row>
    <row r="79" spans="1:1">
      <c r="A79" s="1031">
        <f>IF('Форма 4.2.5 | Т-подкл(инд)'!$Q$23="",1,0)</f>
        <v>1</v>
      </c>
    </row>
    <row r="80" spans="1:1">
      <c r="A80" s="1031">
        <f>IF('Форма 4.2.5 | Т-подкл(инд)'!$R$23="",1,0)</f>
        <v>1</v>
      </c>
    </row>
    <row r="81" spans="1:1">
      <c r="A81" s="1031">
        <f>IF('Форма 4.2.5 | Т-подкл(инд)'!$S$23="",1,0)</f>
        <v>1</v>
      </c>
    </row>
    <row r="82" spans="1:1">
      <c r="A82" s="1031">
        <f>IF('Форма 4.2.5 | Т-подкл(инд)'!$T$23="",1,0)</f>
        <v>0</v>
      </c>
    </row>
    <row r="83" spans="1:1">
      <c r="A83" s="1031">
        <f>IF('Форма 4.2.5 | Т-подкл(инд)'!$V$23="",1,0)</f>
        <v>0</v>
      </c>
    </row>
    <row r="84" spans="1:1">
      <c r="A84" s="1031">
        <f>IF('Форма 4.7'!$E$12="",1,0)</f>
        <v>0</v>
      </c>
    </row>
    <row r="85" spans="1:1">
      <c r="A85" s="1031">
        <f>IF('Форма 4.7'!$F$12="",1,0)</f>
        <v>0</v>
      </c>
    </row>
    <row r="86" spans="1:1">
      <c r="A86" s="1031">
        <f>IF('Форма 4.8'!$G$11="",1,0)</f>
        <v>0</v>
      </c>
    </row>
    <row r="87" spans="1:1">
      <c r="A87" s="1031">
        <f>IF('Форма 4.8'!$G$12="",1,0)</f>
        <v>0</v>
      </c>
    </row>
    <row r="88" spans="1:1">
      <c r="A88" s="1031">
        <f>IF('Форма 4.8'!$H$12="",1,0)</f>
        <v>0</v>
      </c>
    </row>
    <row r="89" spans="1:1">
      <c r="A89" s="1031">
        <f>IF('Форма 4.8'!$H$13="",1,0)</f>
        <v>0</v>
      </c>
    </row>
    <row r="90" spans="1:1">
      <c r="A90" s="1031">
        <f>IF('Форма 4.8'!$E$15="",1,0)</f>
        <v>0</v>
      </c>
    </row>
    <row r="91" spans="1:1">
      <c r="A91" s="1031">
        <f>IF('Форма 4.8'!$H$15="",1,0)</f>
        <v>0</v>
      </c>
    </row>
    <row r="92" spans="1:1">
      <c r="A92" s="1031">
        <f>IF('Форма 4.8'!$G$18="",1,0)</f>
        <v>0</v>
      </c>
    </row>
    <row r="93" spans="1:1">
      <c r="A93" s="1031">
        <f>IF('Форма 4.8'!$G$22="",1,0)</f>
        <v>0</v>
      </c>
    </row>
    <row r="94" spans="1:1">
      <c r="A94" s="1031">
        <f>IF('Форма 4.8'!$G$25="",1,0)</f>
        <v>0</v>
      </c>
    </row>
    <row r="95" spans="1:1">
      <c r="A95" s="1031">
        <f>IF('Форма 4.8'!$E$31="",1,0)</f>
        <v>0</v>
      </c>
    </row>
    <row r="96" spans="1:1">
      <c r="A96" s="1031">
        <f>IF('Форма 4.8'!$H$31="",1,0)</f>
        <v>0</v>
      </c>
    </row>
    <row r="97" spans="1:1">
      <c r="A97" s="1031">
        <f>IF('Форма 4.8'!$G$28="",1,0)</f>
        <v>0</v>
      </c>
    </row>
    <row r="98" spans="1:1">
      <c r="A98" s="1031">
        <f>IF('Форма 1.0.2'!$E$12="",1,0)</f>
        <v>1</v>
      </c>
    </row>
    <row r="99" spans="1:1">
      <c r="A99" s="1031">
        <f>IF('Форма 1.0.2'!$F$12="",1,0)</f>
        <v>1</v>
      </c>
    </row>
    <row r="100" spans="1:1">
      <c r="A100" s="1031">
        <f>IF('Форма 1.0.2'!$G$12="",1,0)</f>
        <v>1</v>
      </c>
    </row>
    <row r="101" spans="1:1">
      <c r="A101" s="1031">
        <f>IF('Форма 1.0.2'!$H$12="",1,0)</f>
        <v>1</v>
      </c>
    </row>
    <row r="102" spans="1:1">
      <c r="A102" s="1031">
        <f>IF('Форма 1.0.2'!$I$12="",1,0)</f>
        <v>1</v>
      </c>
    </row>
    <row r="103" spans="1:1">
      <c r="A103" s="1031">
        <f>IF('Форма 1.0.2'!$J$12="",1,0)</f>
        <v>1</v>
      </c>
    </row>
    <row r="104" spans="1:1">
      <c r="A104" s="1031">
        <f>IF('Сведения об изменении'!$E$12="",1,0)</f>
        <v>0</v>
      </c>
    </row>
    <row r="105" spans="1:1">
      <c r="A105" s="1087">
        <f>IF('Форма 4.2.4 | Т-подкл'!$AA$23="",1,0)</f>
        <v>1</v>
      </c>
    </row>
    <row r="106" spans="1:1">
      <c r="A106" s="1087">
        <f>IF('Форма 4.2.4 | Т-подкл'!$Z$23="",1,0)</f>
        <v>1</v>
      </c>
    </row>
    <row r="107" spans="1:1">
      <c r="A107" s="1096">
        <f>IF('Форма 4.7'!$F$19="",1,0)</f>
        <v>0</v>
      </c>
    </row>
    <row r="108" spans="1:1">
      <c r="A108" s="1096">
        <f>IF('Форма 4.7'!$E$19="",1,0)</f>
        <v>0</v>
      </c>
    </row>
    <row r="109" spans="1:1">
      <c r="A109" s="1096">
        <f>IF(Территории!$E$12="",1,0)</f>
        <v>0</v>
      </c>
    </row>
    <row r="110" spans="1:1">
      <c r="A110" s="1096">
        <f>IF('Перечень тарифов'!$E$21="",1,0)</f>
        <v>0</v>
      </c>
    </row>
    <row r="111" spans="1:1">
      <c r="A111" s="1096">
        <f>IF('Перечень тарифов'!$F$21="",1,0)</f>
        <v>0</v>
      </c>
    </row>
    <row r="112" spans="1:1">
      <c r="A112" s="1096">
        <f>IF('Перечень тарифов'!$G$21="",1,0)</f>
        <v>0</v>
      </c>
    </row>
    <row r="113" spans="1:1">
      <c r="A113" s="1096">
        <f>IF('Перечень тарифов'!$K$21="",1,0)</f>
        <v>0</v>
      </c>
    </row>
    <row r="114" spans="1:1">
      <c r="A114" s="1096">
        <f>IF('Перечень тарифов'!$O$21="",1,0)</f>
        <v>0</v>
      </c>
    </row>
    <row r="115" spans="1:1">
      <c r="A115" s="1096">
        <f>IF('Перечень тарифов'!$S$21="",1,0)</f>
        <v>0</v>
      </c>
    </row>
    <row r="116" spans="1:1">
      <c r="A116" s="1096">
        <f>IF('Перечень тарифов'!$G$12="",1,0)</f>
        <v>0</v>
      </c>
    </row>
    <row r="117" spans="1:1">
      <c r="A117" s="1096">
        <f>IF('Перечень тарифов'!$G$11="",1,0)</f>
        <v>0</v>
      </c>
    </row>
    <row r="118" spans="1:1">
      <c r="A118" s="1096">
        <f>IF('Форма 4.2.3 | Т-гор.вода'!$O$24="",1,0)</f>
        <v>0</v>
      </c>
    </row>
    <row r="119" spans="1:1">
      <c r="A119" s="1096">
        <f>IF('Форма 4.2.3 | Т-гор.вода'!$P$24="",1,0)</f>
        <v>0</v>
      </c>
    </row>
    <row r="120" spans="1:1">
      <c r="A120" s="1096">
        <f>IF('Форма 4.2.3 | Т-гор.вода'!$AB$24="",1,0)</f>
        <v>0</v>
      </c>
    </row>
    <row r="121" spans="1:1">
      <c r="A121" s="1096">
        <f>IF('Форма 4.2.3 | Т-гор.вода'!$AI$24="",1,0)</f>
        <v>0</v>
      </c>
    </row>
    <row r="122" spans="1:1">
      <c r="A122" s="1096">
        <f>IF('Форма 4.2.3 | Т-гор.вода'!$AK$24="",1,0)</f>
        <v>0</v>
      </c>
    </row>
    <row r="123" spans="1:1">
      <c r="A123" s="1096">
        <f>IF('Форма 4.2.3 | Т-гор.вода'!$AA$24="",1,0)</f>
        <v>0</v>
      </c>
    </row>
    <row r="124" spans="1:1">
      <c r="A124" s="1096">
        <f>IF('Форма 4.2.3 | Т-гор.вода'!$AJ$24="",1,0)</f>
        <v>0</v>
      </c>
    </row>
    <row r="125" spans="1:1">
      <c r="A125" s="1096">
        <f>IF('Форма 4.2.3 | Т-гор.вода'!$AL$24="",1,0)</f>
        <v>0</v>
      </c>
    </row>
    <row r="126" spans="1:1">
      <c r="A126" s="1096">
        <f>IF('Форма 4.2.3 | Т-гор.вода'!$AN$24="",1,0)</f>
        <v>0</v>
      </c>
    </row>
    <row r="127" spans="1:1">
      <c r="A127" s="1096">
        <f>IF('Форма 4.2.3 | Т-гор.вода'!$AU$24="",1,0)</f>
        <v>0</v>
      </c>
    </row>
    <row r="128" spans="1:1">
      <c r="A128" s="1096">
        <f>IF('Форма 4.2.3 | Т-гор.вода'!$AW$24="",1,0)</f>
        <v>0</v>
      </c>
    </row>
    <row r="129" spans="1:1">
      <c r="A129" s="1096">
        <f>IF('Форма 4.2.3 | Т-гор.вода'!$AM$24="",1,0)</f>
        <v>0</v>
      </c>
    </row>
    <row r="130" spans="1:1">
      <c r="A130" s="1096">
        <f>IF('Форма 4.2.3 | Т-гор.вода'!$AV$24="",1,0)</f>
        <v>0</v>
      </c>
    </row>
    <row r="131" spans="1:1">
      <c r="A131" s="1096">
        <f>IF('Форма 4.2.3 | Т-гор.вода'!$AX$24="",1,0)</f>
        <v>0</v>
      </c>
    </row>
    <row r="132" spans="1:1">
      <c r="A132" s="1096">
        <f>IF('Форма 4.2.3 | Т-гор.вода'!$AZ$24="",1,0)</f>
        <v>0</v>
      </c>
    </row>
    <row r="133" spans="1:1">
      <c r="A133" s="1096">
        <f>IF('Форма 4.2.3 | Т-гор.вода'!$BG$24="",1,0)</f>
        <v>0</v>
      </c>
    </row>
    <row r="134" spans="1:1">
      <c r="A134" s="1096">
        <f>IF('Форма 4.2.3 | Т-гор.вода'!$BI$24="",1,0)</f>
        <v>0</v>
      </c>
    </row>
    <row r="135" spans="1:1">
      <c r="A135" s="1096">
        <f>IF('Форма 4.2.3 | Т-гор.вода'!$AY$24="",1,0)</f>
        <v>0</v>
      </c>
    </row>
    <row r="136" spans="1:1">
      <c r="A136" s="1096">
        <f>IF('Форма 4.2.3 | Т-гор.вода'!$BH$24="",1,0)</f>
        <v>0</v>
      </c>
    </row>
    <row r="137" spans="1:1">
      <c r="A137" s="1096">
        <f>IF('Форма 4.2.3 | Т-гор.вода'!$BJ$24="",1,0)</f>
        <v>0</v>
      </c>
    </row>
    <row r="138" spans="1:1">
      <c r="A138" s="1096">
        <f>IF('Форма 4.2.3 | Т-гор.вода'!$BL$24="",1,0)</f>
        <v>0</v>
      </c>
    </row>
    <row r="139" spans="1:1">
      <c r="A139" s="1096">
        <f>IF('Форма 4.2.3 | Т-гор.вода'!$BS$24="",1,0)</f>
        <v>0</v>
      </c>
    </row>
    <row r="140" spans="1:1">
      <c r="A140" s="1096">
        <f>IF('Форма 4.2.3 | Т-гор.вода'!$BU$24="",1,0)</f>
        <v>0</v>
      </c>
    </row>
    <row r="141" spans="1:1">
      <c r="A141" s="1096">
        <f>IF('Форма 4.2.3 | Т-гор.вода'!$BK$24="",1,0)</f>
        <v>0</v>
      </c>
    </row>
    <row r="142" spans="1:1">
      <c r="A142" s="1096">
        <f>IF('Форма 4.2.3 | Т-гор.вода'!$BT$24="",1,0)</f>
        <v>0</v>
      </c>
    </row>
    <row r="143" spans="1:1">
      <c r="A143" s="1096">
        <f>IF('Форма 4.2.3 | Т-гор.вода'!$BV$24="",1,0)</f>
        <v>0</v>
      </c>
    </row>
    <row r="144" spans="1:1">
      <c r="A144" s="1096">
        <f>IF('Форма 4.2.3 | Т-гор.вода'!$BX$24="",1,0)</f>
        <v>0</v>
      </c>
    </row>
    <row r="145" spans="1:1">
      <c r="A145" s="1096">
        <f>IF('Форма 4.2.3 | Т-гор.вода'!$CE$24="",1,0)</f>
        <v>0</v>
      </c>
    </row>
    <row r="146" spans="1:1">
      <c r="A146" s="1096">
        <f>IF('Форма 4.2.3 | Т-гор.вода'!$BW$24="",1,0)</f>
        <v>0</v>
      </c>
    </row>
    <row r="147" spans="1:1">
      <c r="A147" s="1096">
        <f>IF('Форма 4.2.3 | Т-гор.вода'!$CF$24="",1,0)</f>
        <v>0</v>
      </c>
    </row>
    <row r="148" spans="1:1">
      <c r="A148" s="1096">
        <f>IF('Форма 4.2.3 | Т-гор.вода'!$CH$24="",1,0)</f>
        <v>0</v>
      </c>
    </row>
    <row r="149" spans="1:1">
      <c r="A149" s="1096">
        <f>IF('Форма 4.2.3 | Т-гор.вода'!$CG$24="",1,0)</f>
        <v>0</v>
      </c>
    </row>
    <row r="150" spans="1:1">
      <c r="A150" s="1096">
        <f>IF('Форма 4.2.3 | Т-гор.вода'!$CJ$24="",1,0)</f>
        <v>0</v>
      </c>
    </row>
    <row r="151" spans="1:1">
      <c r="A151" s="1096">
        <f>IF('Форма 4.2.3 | Т-гор.вода'!$CQ$24="",1,0)</f>
        <v>0</v>
      </c>
    </row>
    <row r="152" spans="1:1">
      <c r="A152" s="1096">
        <f>IF('Форма 4.2.3 | Т-гор.вода'!$CS$24="",1,0)</f>
        <v>0</v>
      </c>
    </row>
    <row r="153" spans="1:1">
      <c r="A153" s="1096">
        <f>IF('Форма 4.2.3 | Т-гор.вода'!$CI$24="",1,0)</f>
        <v>0</v>
      </c>
    </row>
    <row r="154" spans="1:1">
      <c r="A154" s="1096">
        <f>IF('Форма 4.2.3 | Т-гор.вода'!$CR$24="",1,0)</f>
        <v>0</v>
      </c>
    </row>
    <row r="155" spans="1:1">
      <c r="A155" s="1096">
        <f>IF('Форма 4.2.3 | Т-гор.вода'!$CT$24="",1,0)</f>
        <v>0</v>
      </c>
    </row>
    <row r="156" spans="1:1">
      <c r="A156" s="1096">
        <f>IF('Форма 4.2.3 | Т-гор.вода'!$CV$24="",1,0)</f>
        <v>0</v>
      </c>
    </row>
    <row r="157" spans="1:1">
      <c r="A157" s="1096">
        <f>IF('Форма 4.2.3 | Т-гор.вода'!$DC$24="",1,0)</f>
        <v>0</v>
      </c>
    </row>
    <row r="158" spans="1:1">
      <c r="A158" s="1096">
        <f>IF('Форма 4.2.3 | Т-гор.вода'!$DE$24="",1,0)</f>
        <v>0</v>
      </c>
    </row>
    <row r="159" spans="1:1">
      <c r="A159" s="1096">
        <f>IF('Форма 4.2.3 | Т-гор.вода'!$CU$24="",1,0)</f>
        <v>0</v>
      </c>
    </row>
    <row r="160" spans="1:1">
      <c r="A160" s="1096">
        <f>IF('Форма 4.2.3 | Т-гор.вода'!$DD$24="",1,0)</f>
        <v>0</v>
      </c>
    </row>
    <row r="161" spans="1:1">
      <c r="A161" s="1096">
        <f>IF('Форма 4.2.3 | Т-гор.вода'!$DF$24="",1,0)</f>
        <v>0</v>
      </c>
    </row>
    <row r="162" spans="1:1">
      <c r="A162" s="1096">
        <f>IF('Форма 4.7'!$E$13="",1,0)</f>
        <v>0</v>
      </c>
    </row>
    <row r="163" spans="1:1">
      <c r="A163" s="1096">
        <f>IF('Форма 4.7'!$F$13="",1,0)</f>
        <v>0</v>
      </c>
    </row>
    <row r="164" spans="1:1">
      <c r="A164" s="1096">
        <f>IF('Форма 4.7'!$E$14="",1,0)</f>
        <v>0</v>
      </c>
    </row>
    <row r="165" spans="1:1">
      <c r="A165" s="1096">
        <f>IF('Форма 4.7'!$F$14="",1,0)</f>
        <v>0</v>
      </c>
    </row>
    <row r="166" spans="1:1">
      <c r="A166" s="1096">
        <f>IF('Форма 4.7'!$E$15="",1,0)</f>
        <v>0</v>
      </c>
    </row>
    <row r="167" spans="1:1">
      <c r="A167" s="1096">
        <f>IF('Форма 4.7'!$F$15="",1,0)</f>
        <v>0</v>
      </c>
    </row>
    <row r="168" spans="1:1">
      <c r="A168" s="1096">
        <f>IF('Форма 4.7'!$E$16="",1,0)</f>
        <v>0</v>
      </c>
    </row>
    <row r="169" spans="1:1">
      <c r="A169" s="1096">
        <f>IF('Форма 4.7'!$F$16="",1,0)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16"/>
  </cols>
  <sheetData>
    <row r="1" spans="1:3">
      <c r="A1" s="1116" t="s">
        <v>511</v>
      </c>
      <c r="B1" s="1116" t="s">
        <v>512</v>
      </c>
      <c r="C1" s="1116" t="s">
        <v>66</v>
      </c>
    </row>
    <row r="2" spans="1:3">
      <c r="A2" s="1116">
        <v>4189678</v>
      </c>
      <c r="B2" s="1116" t="s">
        <v>1668</v>
      </c>
      <c r="C2" s="1116" t="s">
        <v>1669</v>
      </c>
    </row>
    <row r="3" spans="1:3">
      <c r="A3" s="1116">
        <v>4190415</v>
      </c>
      <c r="B3" s="1116" t="s">
        <v>1670</v>
      </c>
      <c r="C3" s="1116" t="s">
        <v>1669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2" t="s">
        <v>2315</v>
      </c>
    </row>
    <row r="4" spans="2:2">
      <c r="B4" s="352" t="s">
        <v>515</v>
      </c>
    </row>
    <row r="5" spans="2:2">
      <c r="B5" s="352" t="s">
        <v>516</v>
      </c>
    </row>
    <row r="6" spans="2:2">
      <c r="B6" s="352" t="s">
        <v>517</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391</v>
      </c>
      <c r="B1" s="229" t="s">
        <v>392</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16"/>
    <col min="2" max="2" width="65.28515625" style="1116" customWidth="1"/>
    <col min="3" max="3" width="41" style="1116" customWidth="1"/>
    <col min="4" max="16384" width="9.140625" style="1116"/>
  </cols>
  <sheetData>
    <row r="1" spans="1:2">
      <c r="A1" s="1116" t="s">
        <v>329</v>
      </c>
      <c r="B1" s="1116" t="s">
        <v>330</v>
      </c>
    </row>
    <row r="2" spans="1:2">
      <c r="A2" s="1116">
        <v>4213775</v>
      </c>
      <c r="B2" s="1116" t="s">
        <v>611</v>
      </c>
    </row>
    <row r="3" spans="1:2">
      <c r="A3" s="1116">
        <v>4213784</v>
      </c>
      <c r="B3" s="1116" t="s">
        <v>769</v>
      </c>
    </row>
    <row r="4" spans="1:2">
      <c r="A4" s="1116">
        <v>4213781</v>
      </c>
      <c r="B4" s="1116" t="s">
        <v>768</v>
      </c>
    </row>
    <row r="5" spans="1:2">
      <c r="A5" s="1116">
        <v>4213776</v>
      </c>
      <c r="B5" s="1116" t="s">
        <v>612</v>
      </c>
    </row>
    <row r="6" spans="1:2">
      <c r="A6" s="1116">
        <v>4213777</v>
      </c>
      <c r="B6" s="1116" t="s">
        <v>613</v>
      </c>
    </row>
    <row r="7" spans="1:2">
      <c r="A7" s="1116">
        <v>4238670</v>
      </c>
      <c r="B7" s="1116" t="s">
        <v>759</v>
      </c>
    </row>
    <row r="8" spans="1:2">
      <c r="A8" s="1116">
        <v>4213778</v>
      </c>
      <c r="B8" s="1116" t="s">
        <v>614</v>
      </c>
    </row>
    <row r="9" spans="1:2">
      <c r="A9" s="1116">
        <v>4213780</v>
      </c>
      <c r="B9" s="1116" t="s">
        <v>615</v>
      </c>
    </row>
    <row r="10" spans="1:2">
      <c r="A10" s="1116">
        <v>4213779</v>
      </c>
      <c r="B10" s="1116" t="s">
        <v>618</v>
      </c>
    </row>
    <row r="11" spans="1:2">
      <c r="A11" s="1116">
        <v>4213783</v>
      </c>
      <c r="B11" s="1116" t="s">
        <v>617</v>
      </c>
    </row>
    <row r="12" spans="1:2">
      <c r="A12" s="1116">
        <v>4213782</v>
      </c>
      <c r="B12" s="1116" t="s">
        <v>616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8" zoomScaleNormal="100" workbookViewId="0">
      <selection activeCell="J36" sqref="J3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5" customFormat="1" ht="3" customHeight="1">
      <c r="A1" s="383"/>
      <c r="B1" s="384"/>
      <c r="F1" s="385">
        <v>28422605</v>
      </c>
      <c r="G1" s="386"/>
      <c r="I1" s="386"/>
    </row>
    <row r="2" spans="1:12" s="18" customFormat="1" ht="14.25">
      <c r="A2" s="197"/>
      <c r="B2" s="90"/>
      <c r="E2" s="391" t="str">
        <f>"Код шаблона: " &amp; GetCode()</f>
        <v>Код шаблона: FAS.JKH.OPEN.INFO.PRICE.WARM</v>
      </c>
      <c r="F2" s="440"/>
      <c r="G2" s="390"/>
      <c r="H2" s="390"/>
      <c r="I2" s="390"/>
      <c r="J2" s="390"/>
      <c r="K2" s="390"/>
      <c r="L2" s="390"/>
    </row>
    <row r="3" spans="1:12" ht="14.25">
      <c r="E3" s="392" t="str">
        <f>"Версия " &amp; GetVersion()</f>
        <v>Версия 1.0.2</v>
      </c>
      <c r="F3" s="440"/>
      <c r="G3" s="43"/>
      <c r="H3" s="43"/>
      <c r="I3" s="43"/>
      <c r="J3" s="43"/>
      <c r="K3" s="43"/>
      <c r="L3" s="261"/>
    </row>
    <row r="4" spans="1:12" s="370" customFormat="1" ht="6">
      <c r="A4" s="364"/>
      <c r="B4" s="365"/>
      <c r="C4" s="366"/>
      <c r="D4" s="367"/>
      <c r="E4" s="387"/>
      <c r="F4" s="388"/>
      <c r="G4" s="389"/>
      <c r="I4" s="371"/>
    </row>
    <row r="5" spans="1:12" ht="22.5">
      <c r="D5" s="24"/>
      <c r="E5" s="1145" t="s">
        <v>767</v>
      </c>
      <c r="F5" s="1146"/>
      <c r="G5" s="433"/>
      <c r="J5" s="308"/>
    </row>
    <row r="6" spans="1:12" s="370" customFormat="1" ht="6">
      <c r="A6" s="364"/>
      <c r="B6" s="365"/>
      <c r="C6" s="366"/>
      <c r="D6" s="367"/>
      <c r="E6" s="372"/>
      <c r="F6" s="373"/>
      <c r="G6" s="374"/>
      <c r="I6" s="371"/>
    </row>
    <row r="7" spans="1:12" ht="27">
      <c r="D7" s="24"/>
      <c r="E7" s="25" t="s">
        <v>51</v>
      </c>
      <c r="F7" s="327" t="s">
        <v>149</v>
      </c>
      <c r="G7" s="382"/>
    </row>
    <row r="8" spans="1:12" s="370" customFormat="1" ht="6">
      <c r="A8" s="364"/>
      <c r="B8" s="365"/>
      <c r="C8" s="366"/>
      <c r="D8" s="367"/>
      <c r="E8" s="368"/>
      <c r="F8" s="369"/>
      <c r="G8" s="367"/>
      <c r="I8" s="371"/>
    </row>
    <row r="9" spans="1:12" ht="27">
      <c r="D9" s="24"/>
      <c r="E9" s="25" t="s">
        <v>473</v>
      </c>
      <c r="F9" s="347" t="s">
        <v>84</v>
      </c>
      <c r="G9" s="381"/>
    </row>
    <row r="10" spans="1:12" s="370" customFormat="1" ht="6">
      <c r="A10" s="375"/>
      <c r="B10" s="365"/>
      <c r="C10" s="366"/>
      <c r="D10" s="376"/>
      <c r="E10" s="372"/>
      <c r="F10" s="377"/>
      <c r="G10" s="378"/>
      <c r="I10" s="371"/>
    </row>
    <row r="11" spans="1:12" ht="27">
      <c r="A11" s="200"/>
      <c r="D11" s="24"/>
      <c r="E11" s="81" t="s">
        <v>471</v>
      </c>
      <c r="F11" s="1117" t="s">
        <v>2298</v>
      </c>
      <c r="G11" s="379"/>
    </row>
    <row r="12" spans="1:12" ht="27">
      <c r="D12" s="24"/>
      <c r="E12" s="81" t="s">
        <v>472</v>
      </c>
      <c r="F12" s="1117" t="s">
        <v>2299</v>
      </c>
      <c r="G12" s="381"/>
    </row>
    <row r="13" spans="1:12" s="370" customFormat="1" ht="6">
      <c r="A13" s="375"/>
      <c r="B13" s="365"/>
      <c r="C13" s="366"/>
      <c r="D13" s="376"/>
      <c r="E13" s="372"/>
      <c r="F13" s="377"/>
      <c r="G13" s="378"/>
      <c r="I13" s="371"/>
    </row>
    <row r="14" spans="1:12" ht="27">
      <c r="D14" s="24"/>
      <c r="E14" s="81" t="s">
        <v>368</v>
      </c>
      <c r="F14" s="328" t="s">
        <v>42</v>
      </c>
      <c r="G14" s="381"/>
    </row>
    <row r="15" spans="1:12" ht="27">
      <c r="D15" s="24"/>
      <c r="E15" s="81" t="s">
        <v>298</v>
      </c>
      <c r="F15" s="329" t="s">
        <v>2300</v>
      </c>
      <c r="G15" s="381"/>
    </row>
    <row r="16" spans="1:12" ht="27">
      <c r="D16" s="24"/>
      <c r="E16" s="81" t="s">
        <v>598</v>
      </c>
      <c r="F16" s="329" t="s">
        <v>2301</v>
      </c>
      <c r="G16" s="381"/>
    </row>
    <row r="17" spans="1:9" ht="19.5">
      <c r="D17" s="24"/>
      <c r="E17" s="25"/>
      <c r="F17" s="443" t="s">
        <v>606</v>
      </c>
      <c r="G17" s="21"/>
    </row>
    <row r="18" spans="1:9" ht="27">
      <c r="D18" s="24"/>
      <c r="E18" s="81" t="s">
        <v>501</v>
      </c>
      <c r="F18" s="328" t="s">
        <v>2302</v>
      </c>
      <c r="G18" s="381"/>
    </row>
    <row r="19" spans="1:9" ht="27">
      <c r="D19" s="24"/>
      <c r="E19" s="81" t="s">
        <v>595</v>
      </c>
      <c r="F19" s="329" t="s">
        <v>2303</v>
      </c>
      <c r="G19" s="381"/>
    </row>
    <row r="20" spans="1:9" ht="27">
      <c r="D20" s="24"/>
      <c r="E20" s="81" t="s">
        <v>594</v>
      </c>
      <c r="F20" s="328" t="s">
        <v>2305</v>
      </c>
      <c r="G20" s="381"/>
    </row>
    <row r="21" spans="1:9" ht="27">
      <c r="D21" s="24"/>
      <c r="E21" s="81" t="s">
        <v>500</v>
      </c>
      <c r="F21" s="328" t="s">
        <v>2304</v>
      </c>
      <c r="G21" s="381"/>
    </row>
    <row r="22" spans="1:9" ht="19.5">
      <c r="D22" s="24"/>
      <c r="E22" s="25"/>
      <c r="F22" s="443" t="s">
        <v>607</v>
      </c>
      <c r="G22" s="21"/>
    </row>
    <row r="23" spans="1:9" ht="27">
      <c r="D23" s="24"/>
      <c r="E23" s="81" t="s">
        <v>610</v>
      </c>
      <c r="F23" s="328" t="s">
        <v>2302</v>
      </c>
      <c r="G23" s="381"/>
    </row>
    <row r="24" spans="1:9" ht="27">
      <c r="D24" s="24"/>
      <c r="E24" s="81" t="s">
        <v>609</v>
      </c>
      <c r="F24" s="329" t="s">
        <v>2306</v>
      </c>
      <c r="G24" s="381"/>
    </row>
    <row r="25" spans="1:9" ht="27">
      <c r="D25" s="24"/>
      <c r="E25" s="81" t="s">
        <v>608</v>
      </c>
      <c r="F25" s="328" t="s">
        <v>2307</v>
      </c>
      <c r="G25" s="381"/>
    </row>
    <row r="26" spans="1:9" ht="27">
      <c r="D26" s="24"/>
      <c r="E26" s="81" t="s">
        <v>500</v>
      </c>
      <c r="F26" s="328" t="s">
        <v>2304</v>
      </c>
      <c r="G26" s="381"/>
    </row>
    <row r="27" spans="1:9" s="370" customFormat="1" ht="35.1" customHeight="1">
      <c r="A27" s="375"/>
      <c r="B27" s="365"/>
      <c r="C27" s="366"/>
      <c r="D27" s="376"/>
      <c r="E27" s="372"/>
      <c r="F27" s="377"/>
      <c r="G27" s="378"/>
      <c r="I27" s="371"/>
    </row>
    <row r="28" spans="1:9" ht="27">
      <c r="D28" s="24"/>
      <c r="E28" s="81" t="s">
        <v>169</v>
      </c>
      <c r="F28" s="347" t="s">
        <v>84</v>
      </c>
      <c r="G28" s="381"/>
    </row>
    <row r="29" spans="1:9" ht="27">
      <c r="C29" s="28"/>
      <c r="D29" s="29"/>
      <c r="E29" s="30" t="s">
        <v>78</v>
      </c>
      <c r="F29" s="330" t="s">
        <v>2015</v>
      </c>
      <c r="G29" s="380"/>
    </row>
    <row r="30" spans="1:9" ht="27" hidden="1">
      <c r="C30" s="28"/>
      <c r="D30" s="29"/>
      <c r="E30" s="52" t="s">
        <v>202</v>
      </c>
      <c r="F30" s="331"/>
      <c r="G30" s="380"/>
    </row>
    <row r="31" spans="1:9" ht="27">
      <c r="C31" s="28"/>
      <c r="D31" s="29"/>
      <c r="E31" s="30" t="s">
        <v>52</v>
      </c>
      <c r="F31" s="330" t="s">
        <v>2016</v>
      </c>
      <c r="G31" s="380"/>
    </row>
    <row r="32" spans="1:9" ht="27">
      <c r="C32" s="28"/>
      <c r="D32" s="29"/>
      <c r="E32" s="30" t="s">
        <v>53</v>
      </c>
      <c r="F32" s="330" t="s">
        <v>2005</v>
      </c>
      <c r="G32" s="380"/>
      <c r="H32" s="31"/>
    </row>
    <row r="33" spans="1:9" s="370" customFormat="1" ht="6">
      <c r="A33" s="375"/>
      <c r="B33" s="365"/>
      <c r="C33" s="366"/>
      <c r="D33" s="376"/>
      <c r="E33" s="372"/>
      <c r="F33" s="377"/>
      <c r="G33" s="378"/>
      <c r="I33" s="371"/>
    </row>
    <row r="34" spans="1:9" ht="27">
      <c r="A34" s="199"/>
      <c r="D34" s="26"/>
      <c r="E34" s="796" t="s">
        <v>721</v>
      </c>
      <c r="F34" s="1118" t="s">
        <v>724</v>
      </c>
      <c r="G34" s="379"/>
    </row>
    <row r="35" spans="1:9" s="370" customFormat="1" ht="6">
      <c r="A35" s="375"/>
      <c r="B35" s="365"/>
      <c r="C35" s="366"/>
      <c r="D35" s="376"/>
      <c r="E35" s="372"/>
      <c r="F35" s="377"/>
      <c r="G35" s="378"/>
      <c r="I35" s="371"/>
    </row>
    <row r="36" spans="1:9" ht="27">
      <c r="A36" s="199"/>
      <c r="D36" s="26"/>
      <c r="E36" s="81" t="s">
        <v>242</v>
      </c>
      <c r="F36" s="825" t="s">
        <v>203</v>
      </c>
      <c r="G36" s="379"/>
    </row>
    <row r="37" spans="1:9" s="370" customFormat="1" ht="6">
      <c r="A37" s="364"/>
      <c r="B37" s="365"/>
      <c r="C37" s="366"/>
      <c r="D37" s="367"/>
      <c r="E37" s="368"/>
      <c r="F37" s="369"/>
      <c r="G37" s="367"/>
      <c r="I37" s="371"/>
    </row>
    <row r="38" spans="1:9" ht="27">
      <c r="B38" s="189"/>
      <c r="D38" s="24"/>
      <c r="E38" s="81" t="s">
        <v>727</v>
      </c>
      <c r="F38" s="347" t="s">
        <v>83</v>
      </c>
      <c r="G38" s="381"/>
      <c r="I38" s="19"/>
    </row>
    <row r="39" spans="1:9" s="370" customFormat="1" ht="6">
      <c r="A39" s="375"/>
      <c r="B39" s="365"/>
      <c r="C39" s="366"/>
      <c r="D39" s="376"/>
      <c r="E39" s="372"/>
      <c r="F39" s="377"/>
      <c r="G39" s="378"/>
      <c r="I39" s="371"/>
    </row>
    <row r="40" spans="1:9" ht="27">
      <c r="A40" s="201"/>
      <c r="B40" s="92"/>
      <c r="D40" s="33"/>
      <c r="E40" s="32" t="s">
        <v>545</v>
      </c>
      <c r="F40" s="328" t="s">
        <v>2308</v>
      </c>
      <c r="G40" s="379"/>
    </row>
    <row r="41" spans="1:9" ht="27">
      <c r="A41" s="201"/>
      <c r="B41" s="92"/>
      <c r="D41" s="33"/>
      <c r="E41" s="41" t="s">
        <v>546</v>
      </c>
      <c r="F41" s="328" t="s">
        <v>2309</v>
      </c>
      <c r="G41" s="379"/>
    </row>
    <row r="42" spans="1:9" ht="19.5">
      <c r="D42" s="24"/>
      <c r="E42" s="25"/>
      <c r="F42" s="443" t="s">
        <v>577</v>
      </c>
      <c r="G42" s="21"/>
    </row>
    <row r="43" spans="1:9" ht="27">
      <c r="A43" s="201"/>
      <c r="D43" s="21"/>
      <c r="E43" s="441" t="s">
        <v>86</v>
      </c>
      <c r="F43" s="447" t="s">
        <v>2310</v>
      </c>
      <c r="G43" s="379"/>
    </row>
    <row r="44" spans="1:9" ht="27">
      <c r="A44" s="201"/>
      <c r="B44" s="92"/>
      <c r="D44" s="33"/>
      <c r="E44" s="441" t="s">
        <v>87</v>
      </c>
      <c r="F44" s="447" t="s">
        <v>2311</v>
      </c>
      <c r="G44" s="379"/>
    </row>
    <row r="45" spans="1:9" ht="27">
      <c r="A45" s="201"/>
      <c r="B45" s="92"/>
      <c r="D45" s="33"/>
      <c r="E45" s="441" t="s">
        <v>578</v>
      </c>
      <c r="F45" s="447" t="s">
        <v>2312</v>
      </c>
      <c r="G45" s="379"/>
    </row>
    <row r="46" spans="1:9" ht="27">
      <c r="D46" s="24"/>
      <c r="E46" s="442" t="s">
        <v>579</v>
      </c>
      <c r="F46" s="447" t="s">
        <v>2313</v>
      </c>
      <c r="G46" s="381"/>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7"/>
      <c r="F54" s="1147"/>
      <c r="G54" s="1147"/>
      <c r="H54" s="1147"/>
      <c r="I54" s="1147"/>
    </row>
  </sheetData>
  <sheetProtection password="FA9C" sheet="1" objects="1" scenarios="1" formatColumns="0" formatRows="0"/>
  <dataConsolidate/>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16"/>
    <col min="2" max="2" width="65.28515625" style="1116" customWidth="1"/>
    <col min="3" max="3" width="41" style="1116" customWidth="1"/>
    <col min="4" max="16384" width="9.140625" style="1116"/>
  </cols>
  <sheetData>
    <row r="1" spans="1:2">
      <c r="A1" s="1116" t="s">
        <v>329</v>
      </c>
      <c r="B1" s="1116" t="s">
        <v>331</v>
      </c>
    </row>
    <row r="2" spans="1:2">
      <c r="A2" s="1116">
        <v>4190064</v>
      </c>
      <c r="B2" s="1116" t="s">
        <v>1658</v>
      </c>
    </row>
    <row r="3" spans="1:2">
      <c r="A3" s="1116">
        <v>4190065</v>
      </c>
      <c r="B3" s="1116" t="s">
        <v>1659</v>
      </c>
    </row>
    <row r="4" spans="1:2">
      <c r="A4" s="1116">
        <v>4190066</v>
      </c>
      <c r="B4" s="1116" t="s">
        <v>1660</v>
      </c>
    </row>
    <row r="5" spans="1:2">
      <c r="A5" s="1116">
        <v>4190067</v>
      </c>
      <c r="B5" s="1116" t="s">
        <v>1661</v>
      </c>
    </row>
    <row r="6" spans="1:2">
      <c r="A6" s="1116">
        <v>4190068</v>
      </c>
      <c r="B6" s="1116" t="s">
        <v>1662</v>
      </c>
    </row>
    <row r="7" spans="1:2">
      <c r="A7" s="1116">
        <v>4190069</v>
      </c>
      <c r="B7" s="1116" t="s">
        <v>1663</v>
      </c>
    </row>
    <row r="8" spans="1:2">
      <c r="A8" s="1116">
        <v>4190070</v>
      </c>
      <c r="B8" s="1116" t="s">
        <v>1664</v>
      </c>
    </row>
    <row r="9" spans="1:2">
      <c r="A9" s="1116">
        <v>4190071</v>
      </c>
      <c r="B9" s="1116" t="s">
        <v>1665</v>
      </c>
    </row>
    <row r="10" spans="1:2">
      <c r="A10" s="1116">
        <v>4190072</v>
      </c>
      <c r="B10" s="1116" t="s">
        <v>1666</v>
      </c>
    </row>
    <row r="11" spans="1:2">
      <c r="A11" s="1116">
        <v>4190073</v>
      </c>
      <c r="B11" s="1116" t="s">
        <v>1667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412</v>
      </c>
      <c r="B2" t="s">
        <v>75</v>
      </c>
    </row>
    <row r="3" spans="1:2">
      <c r="A3" t="s">
        <v>413</v>
      </c>
      <c r="B3" t="s">
        <v>81</v>
      </c>
    </row>
    <row r="4" spans="1:2">
      <c r="A4" t="s">
        <v>414</v>
      </c>
      <c r="B4" t="s">
        <v>385</v>
      </c>
    </row>
    <row r="5" spans="1:2">
      <c r="A5" t="s">
        <v>416</v>
      </c>
      <c r="B5" t="s">
        <v>58</v>
      </c>
    </row>
    <row r="6" spans="1:2">
      <c r="A6" t="s">
        <v>415</v>
      </c>
      <c r="B6" t="s">
        <v>575</v>
      </c>
    </row>
    <row r="7" spans="1:2">
      <c r="A7" t="s">
        <v>745</v>
      </c>
      <c r="B7" t="s">
        <v>487</v>
      </c>
    </row>
    <row r="8" spans="1:2">
      <c r="A8" t="s">
        <v>746</v>
      </c>
      <c r="B8" t="s">
        <v>425</v>
      </c>
    </row>
    <row r="9" spans="1:2">
      <c r="A9" t="s">
        <v>507</v>
      </c>
      <c r="B9" t="s">
        <v>426</v>
      </c>
    </row>
    <row r="10" spans="1:2">
      <c r="A10" t="s">
        <v>417</v>
      </c>
      <c r="B10" t="s">
        <v>427</v>
      </c>
    </row>
    <row r="11" spans="1:2">
      <c r="A11" t="s">
        <v>760</v>
      </c>
      <c r="B11" t="s">
        <v>488</v>
      </c>
    </row>
    <row r="12" spans="1:2">
      <c r="A12" t="s">
        <v>761</v>
      </c>
      <c r="B12" t="s">
        <v>428</v>
      </c>
    </row>
    <row r="13" spans="1:2">
      <c r="A13" t="s">
        <v>747</v>
      </c>
      <c r="B13" t="s">
        <v>429</v>
      </c>
    </row>
    <row r="14" spans="1:2">
      <c r="A14" t="s">
        <v>748</v>
      </c>
      <c r="B14" t="s">
        <v>430</v>
      </c>
    </row>
    <row r="15" spans="1:2">
      <c r="A15" t="s">
        <v>749</v>
      </c>
      <c r="B15" t="s">
        <v>334</v>
      </c>
    </row>
    <row r="16" spans="1:2">
      <c r="A16" t="s">
        <v>750</v>
      </c>
      <c r="B16" t="s">
        <v>60</v>
      </c>
    </row>
    <row r="17" spans="1:2">
      <c r="A17" t="s">
        <v>751</v>
      </c>
      <c r="B17" t="s">
        <v>386</v>
      </c>
    </row>
    <row r="18" spans="1:2">
      <c r="A18" t="s">
        <v>752</v>
      </c>
      <c r="B18" t="s">
        <v>439</v>
      </c>
    </row>
    <row r="19" spans="1:2">
      <c r="A19" t="s">
        <v>753</v>
      </c>
      <c r="B19" t="s">
        <v>249</v>
      </c>
    </row>
    <row r="20" spans="1:2">
      <c r="A20" t="s">
        <v>754</v>
      </c>
      <c r="B20" t="s">
        <v>73</v>
      </c>
    </row>
    <row r="21" spans="1:2">
      <c r="A21" t="s">
        <v>755</v>
      </c>
      <c r="B21" t="s">
        <v>62</v>
      </c>
    </row>
    <row r="22" spans="1:2">
      <c r="A22" t="s">
        <v>756</v>
      </c>
      <c r="B22" t="s">
        <v>74</v>
      </c>
    </row>
    <row r="23" spans="1:2">
      <c r="A23" t="s">
        <v>757</v>
      </c>
      <c r="B23" t="s">
        <v>431</v>
      </c>
    </row>
    <row r="24" spans="1:2">
      <c r="A24" t="s">
        <v>758</v>
      </c>
      <c r="B24" t="s">
        <v>72</v>
      </c>
    </row>
    <row r="25" spans="1:2">
      <c r="A25" t="s">
        <v>599</v>
      </c>
      <c r="B25" t="s">
        <v>61</v>
      </c>
    </row>
    <row r="26" spans="1:2">
      <c r="A26" t="s">
        <v>600</v>
      </c>
      <c r="B26" t="s">
        <v>63</v>
      </c>
    </row>
    <row r="27" spans="1:2">
      <c r="A27" t="s">
        <v>509</v>
      </c>
      <c r="B27" t="s">
        <v>384</v>
      </c>
    </row>
    <row r="28" spans="1:2">
      <c r="A28" t="s">
        <v>419</v>
      </c>
      <c r="B28" t="s">
        <v>14</v>
      </c>
    </row>
    <row r="29" spans="1:2">
      <c r="A29" t="s">
        <v>508</v>
      </c>
      <c r="B29" t="s">
        <v>15</v>
      </c>
    </row>
    <row r="30" spans="1:2">
      <c r="A30" t="s">
        <v>418</v>
      </c>
      <c r="B30" t="s">
        <v>576</v>
      </c>
    </row>
    <row r="31" spans="1:2">
      <c r="A31" t="s">
        <v>584</v>
      </c>
      <c r="B31" t="s">
        <v>432</v>
      </c>
    </row>
    <row r="32" spans="1:2">
      <c r="A32" t="s">
        <v>486</v>
      </c>
      <c r="B32" t="s">
        <v>179</v>
      </c>
    </row>
    <row r="33" spans="1:2">
      <c r="A33" t="s">
        <v>420</v>
      </c>
      <c r="B33" t="s">
        <v>510</v>
      </c>
    </row>
    <row r="34" spans="1:2">
      <c r="A34" t="s">
        <v>421</v>
      </c>
      <c r="B34" t="s">
        <v>489</v>
      </c>
    </row>
    <row r="35" spans="1:2">
      <c r="A35" t="s">
        <v>422</v>
      </c>
      <c r="B35" t="s">
        <v>335</v>
      </c>
    </row>
    <row r="36" spans="1:2">
      <c r="A36" t="s">
        <v>423</v>
      </c>
      <c r="B36" t="s">
        <v>278</v>
      </c>
    </row>
    <row r="37" spans="1:2">
      <c r="A37" t="s">
        <v>424</v>
      </c>
      <c r="B37" t="s">
        <v>333</v>
      </c>
    </row>
    <row r="38" spans="1:2">
      <c r="A38"/>
      <c r="B38" t="s">
        <v>198</v>
      </c>
    </row>
    <row r="39" spans="1:2">
      <c r="A39"/>
      <c r="B39" t="s">
        <v>180</v>
      </c>
    </row>
    <row r="40" spans="1:2">
      <c r="A40"/>
      <c r="B40" t="s">
        <v>177</v>
      </c>
    </row>
    <row r="41" spans="1:2">
      <c r="A41"/>
      <c r="B41" t="s">
        <v>220</v>
      </c>
    </row>
    <row r="42" spans="1:2">
      <c r="A42"/>
      <c r="B42" t="s">
        <v>178</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74"/>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1657</v>
      </c>
      <c r="B1" s="5" t="s">
        <v>1682</v>
      </c>
      <c r="C1" s="5" t="s">
        <v>1683</v>
      </c>
      <c r="D1" s="5" t="s">
        <v>1684</v>
      </c>
      <c r="E1" s="5" t="s">
        <v>1685</v>
      </c>
      <c r="F1" s="5" t="s">
        <v>1686</v>
      </c>
      <c r="G1" s="5" t="s">
        <v>1687</v>
      </c>
      <c r="H1" s="5" t="s">
        <v>1688</v>
      </c>
      <c r="I1" s="5" t="s">
        <v>1689</v>
      </c>
    </row>
    <row r="2" spans="1:10">
      <c r="A2" s="5">
        <v>1</v>
      </c>
      <c r="B2" s="5" t="s">
        <v>1690</v>
      </c>
      <c r="C2" s="5" t="s">
        <v>149</v>
      </c>
      <c r="D2" s="5" t="s">
        <v>1691</v>
      </c>
      <c r="E2" s="5" t="s">
        <v>1692</v>
      </c>
      <c r="F2" s="5" t="s">
        <v>1693</v>
      </c>
      <c r="G2" s="5" t="s">
        <v>1694</v>
      </c>
      <c r="J2" s="5" t="s">
        <v>2297</v>
      </c>
    </row>
    <row r="3" spans="1:10">
      <c r="A3" s="5">
        <v>2</v>
      </c>
      <c r="B3" s="5" t="s">
        <v>1690</v>
      </c>
      <c r="C3" s="5" t="s">
        <v>149</v>
      </c>
      <c r="D3" s="5" t="s">
        <v>1695</v>
      </c>
      <c r="E3" s="5" t="s">
        <v>1696</v>
      </c>
      <c r="F3" s="5" t="s">
        <v>1697</v>
      </c>
      <c r="G3" s="5" t="s">
        <v>1698</v>
      </c>
      <c r="J3" s="5" t="s">
        <v>2297</v>
      </c>
    </row>
    <row r="4" spans="1:10">
      <c r="A4" s="5">
        <v>3</v>
      </c>
      <c r="B4" s="5" t="s">
        <v>1690</v>
      </c>
      <c r="C4" s="5" t="s">
        <v>149</v>
      </c>
      <c r="D4" s="5" t="s">
        <v>1699</v>
      </c>
      <c r="E4" s="5" t="s">
        <v>1700</v>
      </c>
      <c r="F4" s="5" t="s">
        <v>1701</v>
      </c>
      <c r="G4" s="5" t="s">
        <v>1702</v>
      </c>
      <c r="J4" s="5" t="s">
        <v>2297</v>
      </c>
    </row>
    <row r="5" spans="1:10">
      <c r="A5" s="5">
        <v>4</v>
      </c>
      <c r="B5" s="5" t="s">
        <v>1690</v>
      </c>
      <c r="C5" s="5" t="s">
        <v>149</v>
      </c>
      <c r="D5" s="5" t="s">
        <v>1703</v>
      </c>
      <c r="E5" s="5" t="s">
        <v>1704</v>
      </c>
      <c r="F5" s="5" t="s">
        <v>1705</v>
      </c>
      <c r="G5" s="5" t="s">
        <v>1706</v>
      </c>
      <c r="J5" s="5" t="s">
        <v>2297</v>
      </c>
    </row>
    <row r="6" spans="1:10">
      <c r="A6" s="5">
        <v>5</v>
      </c>
      <c r="B6" s="5" t="s">
        <v>1690</v>
      </c>
      <c r="C6" s="5" t="s">
        <v>149</v>
      </c>
      <c r="D6" s="5" t="s">
        <v>1707</v>
      </c>
      <c r="E6" s="5" t="s">
        <v>1708</v>
      </c>
      <c r="F6" s="5" t="s">
        <v>1709</v>
      </c>
      <c r="G6" s="5" t="s">
        <v>1710</v>
      </c>
      <c r="H6" s="5" t="s">
        <v>1711</v>
      </c>
      <c r="J6" s="5" t="s">
        <v>2297</v>
      </c>
    </row>
    <row r="7" spans="1:10">
      <c r="A7" s="5">
        <v>6</v>
      </c>
      <c r="B7" s="5" t="s">
        <v>1690</v>
      </c>
      <c r="C7" s="5" t="s">
        <v>149</v>
      </c>
      <c r="D7" s="5" t="s">
        <v>1712</v>
      </c>
      <c r="E7" s="5" t="s">
        <v>1713</v>
      </c>
      <c r="F7" s="5" t="s">
        <v>1714</v>
      </c>
      <c r="G7" s="5" t="s">
        <v>1715</v>
      </c>
      <c r="H7" s="5" t="s">
        <v>1716</v>
      </c>
      <c r="J7" s="5" t="s">
        <v>2297</v>
      </c>
    </row>
    <row r="8" spans="1:10">
      <c r="A8" s="5">
        <v>7</v>
      </c>
      <c r="B8" s="5" t="s">
        <v>1690</v>
      </c>
      <c r="C8" s="5" t="s">
        <v>149</v>
      </c>
      <c r="D8" s="5" t="s">
        <v>1717</v>
      </c>
      <c r="E8" s="5" t="s">
        <v>1718</v>
      </c>
      <c r="F8" s="5" t="s">
        <v>1719</v>
      </c>
      <c r="G8" s="5" t="s">
        <v>1720</v>
      </c>
      <c r="J8" s="5" t="s">
        <v>2297</v>
      </c>
    </row>
    <row r="9" spans="1:10">
      <c r="A9" s="5">
        <v>8</v>
      </c>
      <c r="B9" s="5" t="s">
        <v>1690</v>
      </c>
      <c r="C9" s="5" t="s">
        <v>149</v>
      </c>
      <c r="D9" s="5" t="s">
        <v>1721</v>
      </c>
      <c r="E9" s="5" t="s">
        <v>1722</v>
      </c>
      <c r="F9" s="5" t="s">
        <v>1723</v>
      </c>
      <c r="G9" s="5" t="s">
        <v>1724</v>
      </c>
      <c r="J9" s="5" t="s">
        <v>2297</v>
      </c>
    </row>
    <row r="10" spans="1:10">
      <c r="A10" s="5">
        <v>9</v>
      </c>
      <c r="B10" s="5" t="s">
        <v>1690</v>
      </c>
      <c r="C10" s="5" t="s">
        <v>149</v>
      </c>
      <c r="D10" s="5" t="s">
        <v>1725</v>
      </c>
      <c r="E10" s="5" t="s">
        <v>1726</v>
      </c>
      <c r="F10" s="5" t="s">
        <v>1727</v>
      </c>
      <c r="G10" s="5" t="s">
        <v>1728</v>
      </c>
      <c r="J10" s="5" t="s">
        <v>2297</v>
      </c>
    </row>
    <row r="11" spans="1:10">
      <c r="A11" s="5">
        <v>10</v>
      </c>
      <c r="B11" s="5" t="s">
        <v>1690</v>
      </c>
      <c r="C11" s="5" t="s">
        <v>149</v>
      </c>
      <c r="D11" s="5" t="s">
        <v>1729</v>
      </c>
      <c r="E11" s="5" t="s">
        <v>1730</v>
      </c>
      <c r="F11" s="5" t="s">
        <v>1731</v>
      </c>
      <c r="G11" s="5" t="s">
        <v>1732</v>
      </c>
      <c r="H11" s="5" t="s">
        <v>1733</v>
      </c>
      <c r="J11" s="5" t="s">
        <v>2297</v>
      </c>
    </row>
    <row r="12" spans="1:10">
      <c r="A12" s="5">
        <v>11</v>
      </c>
      <c r="B12" s="5" t="s">
        <v>1690</v>
      </c>
      <c r="C12" s="5" t="s">
        <v>149</v>
      </c>
      <c r="D12" s="5" t="s">
        <v>1734</v>
      </c>
      <c r="E12" s="5" t="s">
        <v>1735</v>
      </c>
      <c r="F12" s="5" t="s">
        <v>1736</v>
      </c>
      <c r="G12" s="5" t="s">
        <v>1737</v>
      </c>
      <c r="J12" s="5" t="s">
        <v>2297</v>
      </c>
    </row>
    <row r="13" spans="1:10">
      <c r="A13" s="5">
        <v>12</v>
      </c>
      <c r="B13" s="5" t="s">
        <v>1690</v>
      </c>
      <c r="C13" s="5" t="s">
        <v>149</v>
      </c>
      <c r="D13" s="5" t="s">
        <v>1738</v>
      </c>
      <c r="E13" s="5" t="s">
        <v>1739</v>
      </c>
      <c r="F13" s="5" t="s">
        <v>1740</v>
      </c>
      <c r="G13" s="5" t="s">
        <v>1741</v>
      </c>
      <c r="J13" s="5" t="s">
        <v>2297</v>
      </c>
    </row>
    <row r="14" spans="1:10">
      <c r="A14" s="5">
        <v>13</v>
      </c>
      <c r="B14" s="5" t="s">
        <v>1690</v>
      </c>
      <c r="C14" s="5" t="s">
        <v>149</v>
      </c>
      <c r="D14" s="5" t="s">
        <v>1742</v>
      </c>
      <c r="E14" s="5" t="s">
        <v>1743</v>
      </c>
      <c r="F14" s="5" t="s">
        <v>1744</v>
      </c>
      <c r="G14" s="5" t="s">
        <v>1745</v>
      </c>
      <c r="J14" s="5" t="s">
        <v>2297</v>
      </c>
    </row>
    <row r="15" spans="1:10">
      <c r="A15" s="5">
        <v>14</v>
      </c>
      <c r="B15" s="5" t="s">
        <v>1690</v>
      </c>
      <c r="C15" s="5" t="s">
        <v>149</v>
      </c>
      <c r="D15" s="5" t="s">
        <v>1746</v>
      </c>
      <c r="E15" s="5" t="s">
        <v>1747</v>
      </c>
      <c r="F15" s="5" t="s">
        <v>1748</v>
      </c>
      <c r="G15" s="5" t="s">
        <v>1749</v>
      </c>
      <c r="H15" s="5" t="s">
        <v>1750</v>
      </c>
      <c r="J15" s="5" t="s">
        <v>2297</v>
      </c>
    </row>
    <row r="16" spans="1:10">
      <c r="A16" s="5">
        <v>15</v>
      </c>
      <c r="B16" s="5" t="s">
        <v>1690</v>
      </c>
      <c r="C16" s="5" t="s">
        <v>149</v>
      </c>
      <c r="D16" s="5" t="s">
        <v>1751</v>
      </c>
      <c r="E16" s="5" t="s">
        <v>1752</v>
      </c>
      <c r="F16" s="5" t="s">
        <v>1748</v>
      </c>
      <c r="G16" s="5" t="s">
        <v>1753</v>
      </c>
      <c r="J16" s="5" t="s">
        <v>2297</v>
      </c>
    </row>
    <row r="17" spans="1:10">
      <c r="A17" s="5">
        <v>16</v>
      </c>
      <c r="B17" s="5" t="s">
        <v>1690</v>
      </c>
      <c r="C17" s="5" t="s">
        <v>149</v>
      </c>
      <c r="D17" s="5" t="s">
        <v>1754</v>
      </c>
      <c r="E17" s="5" t="s">
        <v>1755</v>
      </c>
      <c r="F17" s="5" t="s">
        <v>1756</v>
      </c>
      <c r="G17" s="5" t="s">
        <v>1757</v>
      </c>
      <c r="J17" s="5" t="s">
        <v>2297</v>
      </c>
    </row>
    <row r="18" spans="1:10">
      <c r="A18" s="5">
        <v>17</v>
      </c>
      <c r="B18" s="5" t="s">
        <v>1690</v>
      </c>
      <c r="C18" s="5" t="s">
        <v>149</v>
      </c>
      <c r="D18" s="5" t="s">
        <v>1758</v>
      </c>
      <c r="E18" s="5" t="s">
        <v>1759</v>
      </c>
      <c r="F18" s="5" t="s">
        <v>1760</v>
      </c>
      <c r="G18" s="5" t="s">
        <v>1745</v>
      </c>
      <c r="J18" s="5" t="s">
        <v>2297</v>
      </c>
    </row>
    <row r="19" spans="1:10">
      <c r="A19" s="5">
        <v>18</v>
      </c>
      <c r="B19" s="5" t="s">
        <v>1690</v>
      </c>
      <c r="C19" s="5" t="s">
        <v>149</v>
      </c>
      <c r="D19" s="5" t="s">
        <v>1761</v>
      </c>
      <c r="E19" s="5" t="s">
        <v>1762</v>
      </c>
      <c r="F19" s="5" t="s">
        <v>1763</v>
      </c>
      <c r="G19" s="5" t="s">
        <v>1764</v>
      </c>
      <c r="J19" s="5" t="s">
        <v>2297</v>
      </c>
    </row>
    <row r="20" spans="1:10">
      <c r="A20" s="5">
        <v>19</v>
      </c>
      <c r="B20" s="5" t="s">
        <v>1690</v>
      </c>
      <c r="C20" s="5" t="s">
        <v>149</v>
      </c>
      <c r="D20" s="5" t="s">
        <v>1765</v>
      </c>
      <c r="E20" s="5" t="s">
        <v>1766</v>
      </c>
      <c r="F20" s="5" t="s">
        <v>1767</v>
      </c>
      <c r="G20" s="5" t="s">
        <v>1768</v>
      </c>
      <c r="J20" s="5" t="s">
        <v>2297</v>
      </c>
    </row>
    <row r="21" spans="1:10">
      <c r="A21" s="5">
        <v>20</v>
      </c>
      <c r="B21" s="5" t="s">
        <v>1690</v>
      </c>
      <c r="C21" s="5" t="s">
        <v>149</v>
      </c>
      <c r="D21" s="5" t="s">
        <v>1769</v>
      </c>
      <c r="E21" s="5" t="s">
        <v>1770</v>
      </c>
      <c r="F21" s="5" t="s">
        <v>1771</v>
      </c>
      <c r="G21" s="5" t="s">
        <v>1772</v>
      </c>
      <c r="J21" s="5" t="s">
        <v>2297</v>
      </c>
    </row>
    <row r="22" spans="1:10">
      <c r="A22" s="5">
        <v>21</v>
      </c>
      <c r="B22" s="5" t="s">
        <v>1690</v>
      </c>
      <c r="C22" s="5" t="s">
        <v>149</v>
      </c>
      <c r="D22" s="5" t="s">
        <v>1773</v>
      </c>
      <c r="E22" s="5" t="s">
        <v>1774</v>
      </c>
      <c r="F22" s="5" t="s">
        <v>1775</v>
      </c>
      <c r="G22" s="5" t="s">
        <v>1768</v>
      </c>
      <c r="J22" s="5" t="s">
        <v>2297</v>
      </c>
    </row>
    <row r="23" spans="1:10">
      <c r="A23" s="5">
        <v>22</v>
      </c>
      <c r="B23" s="5" t="s">
        <v>1690</v>
      </c>
      <c r="C23" s="5" t="s">
        <v>149</v>
      </c>
      <c r="D23" s="5" t="s">
        <v>1776</v>
      </c>
      <c r="E23" s="5" t="s">
        <v>1777</v>
      </c>
      <c r="F23" s="5" t="s">
        <v>1778</v>
      </c>
      <c r="G23" s="5" t="s">
        <v>1741</v>
      </c>
      <c r="J23" s="5" t="s">
        <v>2297</v>
      </c>
    </row>
    <row r="24" spans="1:10">
      <c r="A24" s="5">
        <v>23</v>
      </c>
      <c r="B24" s="5" t="s">
        <v>1690</v>
      </c>
      <c r="C24" s="5" t="s">
        <v>149</v>
      </c>
      <c r="D24" s="5" t="s">
        <v>1779</v>
      </c>
      <c r="E24" s="5" t="s">
        <v>1780</v>
      </c>
      <c r="F24" s="5" t="s">
        <v>1781</v>
      </c>
      <c r="G24" s="5" t="s">
        <v>1741</v>
      </c>
      <c r="J24" s="5" t="s">
        <v>2297</v>
      </c>
    </row>
    <row r="25" spans="1:10">
      <c r="A25" s="5">
        <v>24</v>
      </c>
      <c r="B25" s="5" t="s">
        <v>1690</v>
      </c>
      <c r="C25" s="5" t="s">
        <v>149</v>
      </c>
      <c r="D25" s="5" t="s">
        <v>1782</v>
      </c>
      <c r="E25" s="5" t="s">
        <v>1783</v>
      </c>
      <c r="F25" s="5" t="s">
        <v>1784</v>
      </c>
      <c r="G25" s="5" t="s">
        <v>1768</v>
      </c>
      <c r="J25" s="5" t="s">
        <v>2297</v>
      </c>
    </row>
    <row r="26" spans="1:10">
      <c r="A26" s="5">
        <v>25</v>
      </c>
      <c r="B26" s="5" t="s">
        <v>1690</v>
      </c>
      <c r="C26" s="5" t="s">
        <v>149</v>
      </c>
      <c r="D26" s="5" t="s">
        <v>1785</v>
      </c>
      <c r="E26" s="5" t="s">
        <v>1786</v>
      </c>
      <c r="F26" s="5" t="s">
        <v>1787</v>
      </c>
      <c r="G26" s="5" t="s">
        <v>1768</v>
      </c>
      <c r="J26" s="5" t="s">
        <v>2297</v>
      </c>
    </row>
    <row r="27" spans="1:10">
      <c r="A27" s="5">
        <v>26</v>
      </c>
      <c r="B27" s="5" t="s">
        <v>1690</v>
      </c>
      <c r="C27" s="5" t="s">
        <v>149</v>
      </c>
      <c r="D27" s="5" t="s">
        <v>1788</v>
      </c>
      <c r="E27" s="5" t="s">
        <v>1789</v>
      </c>
      <c r="F27" s="5" t="s">
        <v>1790</v>
      </c>
      <c r="G27" s="5" t="s">
        <v>1791</v>
      </c>
      <c r="J27" s="5" t="s">
        <v>2297</v>
      </c>
    </row>
    <row r="28" spans="1:10">
      <c r="A28" s="5">
        <v>27</v>
      </c>
      <c r="B28" s="5" t="s">
        <v>1690</v>
      </c>
      <c r="C28" s="5" t="s">
        <v>149</v>
      </c>
      <c r="D28" s="5" t="s">
        <v>1792</v>
      </c>
      <c r="E28" s="5" t="s">
        <v>1793</v>
      </c>
      <c r="F28" s="5" t="s">
        <v>1794</v>
      </c>
      <c r="G28" s="5" t="s">
        <v>1698</v>
      </c>
      <c r="J28" s="5" t="s">
        <v>2297</v>
      </c>
    </row>
    <row r="29" spans="1:10">
      <c r="A29" s="5">
        <v>28</v>
      </c>
      <c r="B29" s="5" t="s">
        <v>1690</v>
      </c>
      <c r="C29" s="5" t="s">
        <v>149</v>
      </c>
      <c r="D29" s="5" t="s">
        <v>1795</v>
      </c>
      <c r="E29" s="5" t="s">
        <v>1796</v>
      </c>
      <c r="F29" s="5" t="s">
        <v>1797</v>
      </c>
      <c r="G29" s="5" t="s">
        <v>1798</v>
      </c>
      <c r="J29" s="5" t="s">
        <v>2297</v>
      </c>
    </row>
    <row r="30" spans="1:10">
      <c r="A30" s="5">
        <v>29</v>
      </c>
      <c r="B30" s="5" t="s">
        <v>1690</v>
      </c>
      <c r="C30" s="5" t="s">
        <v>149</v>
      </c>
      <c r="D30" s="5" t="s">
        <v>1799</v>
      </c>
      <c r="E30" s="5" t="s">
        <v>1800</v>
      </c>
      <c r="F30" s="5" t="s">
        <v>1801</v>
      </c>
      <c r="G30" s="5" t="s">
        <v>1802</v>
      </c>
      <c r="J30" s="5" t="s">
        <v>2297</v>
      </c>
    </row>
    <row r="31" spans="1:10">
      <c r="A31" s="5">
        <v>30</v>
      </c>
      <c r="B31" s="5" t="s">
        <v>1690</v>
      </c>
      <c r="C31" s="5" t="s">
        <v>149</v>
      </c>
      <c r="D31" s="5" t="s">
        <v>1803</v>
      </c>
      <c r="E31" s="5" t="s">
        <v>1804</v>
      </c>
      <c r="F31" s="5" t="s">
        <v>1805</v>
      </c>
      <c r="G31" s="5" t="s">
        <v>1806</v>
      </c>
      <c r="H31" s="5" t="s">
        <v>1807</v>
      </c>
      <c r="J31" s="5" t="s">
        <v>2297</v>
      </c>
    </row>
    <row r="32" spans="1:10">
      <c r="A32" s="5">
        <v>31</v>
      </c>
      <c r="B32" s="5" t="s">
        <v>1690</v>
      </c>
      <c r="C32" s="5" t="s">
        <v>149</v>
      </c>
      <c r="D32" s="5" t="s">
        <v>1808</v>
      </c>
      <c r="E32" s="5" t="s">
        <v>1809</v>
      </c>
      <c r="F32" s="5" t="s">
        <v>1810</v>
      </c>
      <c r="G32" s="5" t="s">
        <v>1811</v>
      </c>
      <c r="J32" s="5" t="s">
        <v>2297</v>
      </c>
    </row>
    <row r="33" spans="1:10">
      <c r="A33" s="5">
        <v>32</v>
      </c>
      <c r="B33" s="5" t="s">
        <v>1690</v>
      </c>
      <c r="C33" s="5" t="s">
        <v>149</v>
      </c>
      <c r="D33" s="5" t="s">
        <v>1812</v>
      </c>
      <c r="E33" s="5" t="s">
        <v>1813</v>
      </c>
      <c r="F33" s="5" t="s">
        <v>1814</v>
      </c>
      <c r="G33" s="5" t="s">
        <v>1815</v>
      </c>
      <c r="J33" s="5" t="s">
        <v>2297</v>
      </c>
    </row>
    <row r="34" spans="1:10">
      <c r="A34" s="5">
        <v>33</v>
      </c>
      <c r="B34" s="5" t="s">
        <v>1690</v>
      </c>
      <c r="C34" s="5" t="s">
        <v>149</v>
      </c>
      <c r="D34" s="5" t="s">
        <v>1816</v>
      </c>
      <c r="E34" s="5" t="s">
        <v>1817</v>
      </c>
      <c r="F34" s="5" t="s">
        <v>1818</v>
      </c>
      <c r="G34" s="5" t="s">
        <v>1819</v>
      </c>
      <c r="J34" s="5" t="s">
        <v>2297</v>
      </c>
    </row>
    <row r="35" spans="1:10">
      <c r="A35" s="5">
        <v>34</v>
      </c>
      <c r="B35" s="5" t="s">
        <v>1690</v>
      </c>
      <c r="C35" s="5" t="s">
        <v>149</v>
      </c>
      <c r="D35" s="5" t="s">
        <v>1820</v>
      </c>
      <c r="E35" s="5" t="s">
        <v>1821</v>
      </c>
      <c r="F35" s="5" t="s">
        <v>1822</v>
      </c>
      <c r="G35" s="5" t="s">
        <v>1823</v>
      </c>
      <c r="J35" s="5" t="s">
        <v>2297</v>
      </c>
    </row>
    <row r="36" spans="1:10">
      <c r="A36" s="5">
        <v>35</v>
      </c>
      <c r="B36" s="5" t="s">
        <v>1690</v>
      </c>
      <c r="C36" s="5" t="s">
        <v>149</v>
      </c>
      <c r="D36" s="5" t="s">
        <v>1824</v>
      </c>
      <c r="E36" s="5" t="s">
        <v>1825</v>
      </c>
      <c r="F36" s="5" t="s">
        <v>1826</v>
      </c>
      <c r="G36" s="5" t="s">
        <v>1745</v>
      </c>
      <c r="H36" s="5" t="s">
        <v>1827</v>
      </c>
      <c r="J36" s="5" t="s">
        <v>2297</v>
      </c>
    </row>
    <row r="37" spans="1:10">
      <c r="A37" s="5">
        <v>36</v>
      </c>
      <c r="B37" s="5" t="s">
        <v>1690</v>
      </c>
      <c r="C37" s="5" t="s">
        <v>149</v>
      </c>
      <c r="D37" s="5" t="s">
        <v>1828</v>
      </c>
      <c r="E37" s="5" t="s">
        <v>1829</v>
      </c>
      <c r="F37" s="5" t="s">
        <v>1830</v>
      </c>
      <c r="G37" s="5" t="s">
        <v>1745</v>
      </c>
      <c r="J37" s="5" t="s">
        <v>2297</v>
      </c>
    </row>
    <row r="38" spans="1:10">
      <c r="A38" s="5">
        <v>37</v>
      </c>
      <c r="B38" s="5" t="s">
        <v>1690</v>
      </c>
      <c r="C38" s="5" t="s">
        <v>149</v>
      </c>
      <c r="D38" s="5" t="s">
        <v>1831</v>
      </c>
      <c r="E38" s="5" t="s">
        <v>1832</v>
      </c>
      <c r="F38" s="5" t="s">
        <v>1833</v>
      </c>
      <c r="G38" s="5" t="s">
        <v>1834</v>
      </c>
      <c r="J38" s="5" t="s">
        <v>2297</v>
      </c>
    </row>
    <row r="39" spans="1:10">
      <c r="A39" s="5">
        <v>38</v>
      </c>
      <c r="B39" s="5" t="s">
        <v>1690</v>
      </c>
      <c r="C39" s="5" t="s">
        <v>149</v>
      </c>
      <c r="D39" s="5" t="s">
        <v>1835</v>
      </c>
      <c r="E39" s="5" t="s">
        <v>1836</v>
      </c>
      <c r="F39" s="5" t="s">
        <v>1837</v>
      </c>
      <c r="G39" s="5" t="s">
        <v>1819</v>
      </c>
      <c r="J39" s="5" t="s">
        <v>2297</v>
      </c>
    </row>
    <row r="40" spans="1:10">
      <c r="A40" s="5">
        <v>39</v>
      </c>
      <c r="B40" s="5" t="s">
        <v>1690</v>
      </c>
      <c r="C40" s="5" t="s">
        <v>149</v>
      </c>
      <c r="D40" s="5" t="s">
        <v>1838</v>
      </c>
      <c r="E40" s="5" t="s">
        <v>1839</v>
      </c>
      <c r="F40" s="5" t="s">
        <v>1840</v>
      </c>
      <c r="G40" s="5" t="s">
        <v>1841</v>
      </c>
      <c r="J40" s="5" t="s">
        <v>2297</v>
      </c>
    </row>
    <row r="41" spans="1:10">
      <c r="A41" s="5">
        <v>40</v>
      </c>
      <c r="B41" s="5" t="s">
        <v>1690</v>
      </c>
      <c r="C41" s="5" t="s">
        <v>149</v>
      </c>
      <c r="D41" s="5" t="s">
        <v>1842</v>
      </c>
      <c r="E41" s="5" t="s">
        <v>1843</v>
      </c>
      <c r="F41" s="5" t="s">
        <v>1844</v>
      </c>
      <c r="G41" s="5" t="s">
        <v>1798</v>
      </c>
      <c r="H41" s="5" t="s">
        <v>1845</v>
      </c>
      <c r="J41" s="5" t="s">
        <v>2297</v>
      </c>
    </row>
    <row r="42" spans="1:10">
      <c r="A42" s="5">
        <v>41</v>
      </c>
      <c r="B42" s="5" t="s">
        <v>1690</v>
      </c>
      <c r="C42" s="5" t="s">
        <v>149</v>
      </c>
      <c r="D42" s="5" t="s">
        <v>1846</v>
      </c>
      <c r="E42" s="5" t="s">
        <v>1847</v>
      </c>
      <c r="F42" s="5" t="s">
        <v>1848</v>
      </c>
      <c r="G42" s="5" t="s">
        <v>1849</v>
      </c>
      <c r="J42" s="5" t="s">
        <v>2297</v>
      </c>
    </row>
    <row r="43" spans="1:10">
      <c r="A43" s="5">
        <v>42</v>
      </c>
      <c r="B43" s="5" t="s">
        <v>1690</v>
      </c>
      <c r="C43" s="5" t="s">
        <v>149</v>
      </c>
      <c r="D43" s="5" t="s">
        <v>1850</v>
      </c>
      <c r="E43" s="5" t="s">
        <v>1851</v>
      </c>
      <c r="F43" s="5" t="s">
        <v>1852</v>
      </c>
      <c r="G43" s="5" t="s">
        <v>1841</v>
      </c>
      <c r="H43" s="5" t="s">
        <v>1853</v>
      </c>
      <c r="J43" s="5" t="s">
        <v>2297</v>
      </c>
    </row>
    <row r="44" spans="1:10">
      <c r="A44" s="5">
        <v>43</v>
      </c>
      <c r="B44" s="5" t="s">
        <v>1690</v>
      </c>
      <c r="C44" s="5" t="s">
        <v>149</v>
      </c>
      <c r="D44" s="5" t="s">
        <v>1854</v>
      </c>
      <c r="E44" s="5" t="s">
        <v>1855</v>
      </c>
      <c r="F44" s="5" t="s">
        <v>1856</v>
      </c>
      <c r="G44" s="5" t="s">
        <v>1764</v>
      </c>
      <c r="J44" s="5" t="s">
        <v>2297</v>
      </c>
    </row>
    <row r="45" spans="1:10">
      <c r="A45" s="5">
        <v>44</v>
      </c>
      <c r="B45" s="5" t="s">
        <v>1690</v>
      </c>
      <c r="C45" s="5" t="s">
        <v>149</v>
      </c>
      <c r="D45" s="5" t="s">
        <v>1857</v>
      </c>
      <c r="E45" s="5" t="s">
        <v>1858</v>
      </c>
      <c r="F45" s="5" t="s">
        <v>1859</v>
      </c>
      <c r="G45" s="5" t="s">
        <v>1745</v>
      </c>
      <c r="J45" s="5" t="s">
        <v>2297</v>
      </c>
    </row>
    <row r="46" spans="1:10">
      <c r="A46" s="5">
        <v>45</v>
      </c>
      <c r="B46" s="5" t="s">
        <v>1690</v>
      </c>
      <c r="C46" s="5" t="s">
        <v>149</v>
      </c>
      <c r="D46" s="5" t="s">
        <v>1860</v>
      </c>
      <c r="E46" s="5" t="s">
        <v>1861</v>
      </c>
      <c r="F46" s="5" t="s">
        <v>1862</v>
      </c>
      <c r="G46" s="5" t="s">
        <v>1863</v>
      </c>
      <c r="J46" s="5" t="s">
        <v>2297</v>
      </c>
    </row>
    <row r="47" spans="1:10">
      <c r="A47" s="5">
        <v>46</v>
      </c>
      <c r="B47" s="5" t="s">
        <v>1690</v>
      </c>
      <c r="C47" s="5" t="s">
        <v>149</v>
      </c>
      <c r="D47" s="5" t="s">
        <v>1864</v>
      </c>
      <c r="E47" s="5" t="s">
        <v>1865</v>
      </c>
      <c r="F47" s="5" t="s">
        <v>1866</v>
      </c>
      <c r="G47" s="5" t="s">
        <v>1819</v>
      </c>
      <c r="H47" s="5" t="s">
        <v>1867</v>
      </c>
      <c r="J47" s="5" t="s">
        <v>2297</v>
      </c>
    </row>
    <row r="48" spans="1:10">
      <c r="A48" s="5">
        <v>47</v>
      </c>
      <c r="B48" s="5" t="s">
        <v>1690</v>
      </c>
      <c r="C48" s="5" t="s">
        <v>149</v>
      </c>
      <c r="D48" s="5" t="s">
        <v>1868</v>
      </c>
      <c r="E48" s="5" t="s">
        <v>1869</v>
      </c>
      <c r="F48" s="5" t="s">
        <v>1870</v>
      </c>
      <c r="G48" s="5" t="s">
        <v>1745</v>
      </c>
      <c r="J48" s="5" t="s">
        <v>2297</v>
      </c>
    </row>
    <row r="49" spans="1:10">
      <c r="A49" s="5">
        <v>48</v>
      </c>
      <c r="B49" s="5" t="s">
        <v>1690</v>
      </c>
      <c r="C49" s="5" t="s">
        <v>149</v>
      </c>
      <c r="D49" s="5" t="s">
        <v>1871</v>
      </c>
      <c r="E49" s="5" t="s">
        <v>1872</v>
      </c>
      <c r="F49" s="5" t="s">
        <v>1873</v>
      </c>
      <c r="G49" s="5" t="s">
        <v>1874</v>
      </c>
      <c r="J49" s="5" t="s">
        <v>2297</v>
      </c>
    </row>
    <row r="50" spans="1:10">
      <c r="A50" s="5">
        <v>49</v>
      </c>
      <c r="B50" s="5" t="s">
        <v>1690</v>
      </c>
      <c r="C50" s="5" t="s">
        <v>149</v>
      </c>
      <c r="D50" s="5" t="s">
        <v>1875</v>
      </c>
      <c r="E50" s="5" t="s">
        <v>1876</v>
      </c>
      <c r="F50" s="5" t="s">
        <v>1877</v>
      </c>
      <c r="G50" s="5" t="s">
        <v>1878</v>
      </c>
      <c r="J50" s="5" t="s">
        <v>2297</v>
      </c>
    </row>
    <row r="51" spans="1:10">
      <c r="A51" s="5">
        <v>50</v>
      </c>
      <c r="B51" s="5" t="s">
        <v>1690</v>
      </c>
      <c r="C51" s="5" t="s">
        <v>149</v>
      </c>
      <c r="D51" s="5" t="s">
        <v>1879</v>
      </c>
      <c r="E51" s="5" t="s">
        <v>1880</v>
      </c>
      <c r="F51" s="5" t="s">
        <v>1881</v>
      </c>
      <c r="G51" s="5" t="s">
        <v>1745</v>
      </c>
      <c r="J51" s="5" t="s">
        <v>2297</v>
      </c>
    </row>
    <row r="52" spans="1:10">
      <c r="A52" s="5">
        <v>51</v>
      </c>
      <c r="B52" s="5" t="s">
        <v>1690</v>
      </c>
      <c r="C52" s="5" t="s">
        <v>149</v>
      </c>
      <c r="D52" s="5" t="s">
        <v>1882</v>
      </c>
      <c r="E52" s="5" t="s">
        <v>1883</v>
      </c>
      <c r="F52" s="5" t="s">
        <v>1884</v>
      </c>
      <c r="G52" s="5" t="s">
        <v>1745</v>
      </c>
      <c r="J52" s="5" t="s">
        <v>2297</v>
      </c>
    </row>
    <row r="53" spans="1:10">
      <c r="A53" s="5">
        <v>52</v>
      </c>
      <c r="B53" s="5" t="s">
        <v>1690</v>
      </c>
      <c r="C53" s="5" t="s">
        <v>149</v>
      </c>
      <c r="D53" s="5" t="s">
        <v>1885</v>
      </c>
      <c r="E53" s="5" t="s">
        <v>1886</v>
      </c>
      <c r="F53" s="5" t="s">
        <v>1887</v>
      </c>
      <c r="G53" s="5" t="s">
        <v>1888</v>
      </c>
      <c r="J53" s="5" t="s">
        <v>2297</v>
      </c>
    </row>
    <row r="54" spans="1:10">
      <c r="A54" s="5">
        <v>53</v>
      </c>
      <c r="B54" s="5" t="s">
        <v>1690</v>
      </c>
      <c r="C54" s="5" t="s">
        <v>149</v>
      </c>
      <c r="D54" s="5" t="s">
        <v>1889</v>
      </c>
      <c r="E54" s="5" t="s">
        <v>1890</v>
      </c>
      <c r="F54" s="5" t="s">
        <v>1891</v>
      </c>
      <c r="G54" s="5" t="s">
        <v>1892</v>
      </c>
      <c r="J54" s="5" t="s">
        <v>2297</v>
      </c>
    </row>
    <row r="55" spans="1:10">
      <c r="A55" s="5">
        <v>54</v>
      </c>
      <c r="B55" s="5" t="s">
        <v>1690</v>
      </c>
      <c r="C55" s="5" t="s">
        <v>149</v>
      </c>
      <c r="D55" s="5" t="s">
        <v>1893</v>
      </c>
      <c r="E55" s="5" t="s">
        <v>1894</v>
      </c>
      <c r="F55" s="5" t="s">
        <v>1895</v>
      </c>
      <c r="G55" s="5" t="s">
        <v>1896</v>
      </c>
      <c r="J55" s="5" t="s">
        <v>2297</v>
      </c>
    </row>
    <row r="56" spans="1:10">
      <c r="A56" s="5">
        <v>55</v>
      </c>
      <c r="B56" s="5" t="s">
        <v>1690</v>
      </c>
      <c r="C56" s="5" t="s">
        <v>149</v>
      </c>
      <c r="D56" s="5" t="s">
        <v>1897</v>
      </c>
      <c r="E56" s="5" t="s">
        <v>1898</v>
      </c>
      <c r="F56" s="5" t="s">
        <v>1899</v>
      </c>
      <c r="G56" s="5" t="s">
        <v>1900</v>
      </c>
      <c r="J56" s="5" t="s">
        <v>2297</v>
      </c>
    </row>
    <row r="57" spans="1:10">
      <c r="A57" s="5">
        <v>56</v>
      </c>
      <c r="B57" s="5" t="s">
        <v>1690</v>
      </c>
      <c r="C57" s="5" t="s">
        <v>149</v>
      </c>
      <c r="D57" s="5" t="s">
        <v>1901</v>
      </c>
      <c r="E57" s="5" t="s">
        <v>1902</v>
      </c>
      <c r="F57" s="5" t="s">
        <v>1903</v>
      </c>
      <c r="G57" s="5" t="s">
        <v>1806</v>
      </c>
      <c r="J57" s="5" t="s">
        <v>2297</v>
      </c>
    </row>
    <row r="58" spans="1:10">
      <c r="A58" s="5">
        <v>57</v>
      </c>
      <c r="B58" s="5" t="s">
        <v>1690</v>
      </c>
      <c r="C58" s="5" t="s">
        <v>149</v>
      </c>
      <c r="D58" s="5" t="s">
        <v>1904</v>
      </c>
      <c r="E58" s="5" t="s">
        <v>1905</v>
      </c>
      <c r="F58" s="5" t="s">
        <v>1906</v>
      </c>
      <c r="G58" s="5" t="s">
        <v>1907</v>
      </c>
      <c r="J58" s="5" t="s">
        <v>2297</v>
      </c>
    </row>
    <row r="59" spans="1:10">
      <c r="A59" s="5">
        <v>58</v>
      </c>
      <c r="B59" s="5" t="s">
        <v>1690</v>
      </c>
      <c r="C59" s="5" t="s">
        <v>149</v>
      </c>
      <c r="D59" s="5" t="s">
        <v>1908</v>
      </c>
      <c r="E59" s="5" t="s">
        <v>1909</v>
      </c>
      <c r="F59" s="5" t="s">
        <v>1910</v>
      </c>
      <c r="G59" s="5" t="s">
        <v>1911</v>
      </c>
      <c r="J59" s="5" t="s">
        <v>2297</v>
      </c>
    </row>
    <row r="60" spans="1:10">
      <c r="A60" s="5">
        <v>59</v>
      </c>
      <c r="B60" s="5" t="s">
        <v>1690</v>
      </c>
      <c r="C60" s="5" t="s">
        <v>149</v>
      </c>
      <c r="D60" s="5" t="s">
        <v>1912</v>
      </c>
      <c r="E60" s="5" t="s">
        <v>1913</v>
      </c>
      <c r="F60" s="5" t="s">
        <v>1914</v>
      </c>
      <c r="G60" s="5" t="s">
        <v>1915</v>
      </c>
      <c r="J60" s="5" t="s">
        <v>2297</v>
      </c>
    </row>
    <row r="61" spans="1:10">
      <c r="A61" s="5">
        <v>60</v>
      </c>
      <c r="B61" s="5" t="s">
        <v>1690</v>
      </c>
      <c r="C61" s="5" t="s">
        <v>149</v>
      </c>
      <c r="D61" s="5" t="s">
        <v>1916</v>
      </c>
      <c r="E61" s="5" t="s">
        <v>1917</v>
      </c>
      <c r="F61" s="5" t="s">
        <v>1918</v>
      </c>
      <c r="G61" s="5" t="s">
        <v>1919</v>
      </c>
      <c r="J61" s="5" t="s">
        <v>2297</v>
      </c>
    </row>
    <row r="62" spans="1:10">
      <c r="A62" s="5">
        <v>61</v>
      </c>
      <c r="B62" s="5" t="s">
        <v>1690</v>
      </c>
      <c r="C62" s="5" t="s">
        <v>149</v>
      </c>
      <c r="D62" s="5" t="s">
        <v>1920</v>
      </c>
      <c r="E62" s="5" t="s">
        <v>1921</v>
      </c>
      <c r="F62" s="5" t="s">
        <v>1922</v>
      </c>
      <c r="G62" s="5" t="s">
        <v>1698</v>
      </c>
      <c r="J62" s="5" t="s">
        <v>2297</v>
      </c>
    </row>
    <row r="63" spans="1:10">
      <c r="A63" s="5">
        <v>62</v>
      </c>
      <c r="B63" s="5" t="s">
        <v>1690</v>
      </c>
      <c r="C63" s="5" t="s">
        <v>149</v>
      </c>
      <c r="D63" s="5" t="s">
        <v>1923</v>
      </c>
      <c r="E63" s="5" t="s">
        <v>1924</v>
      </c>
      <c r="F63" s="5" t="s">
        <v>1925</v>
      </c>
      <c r="G63" s="5" t="s">
        <v>1926</v>
      </c>
      <c r="J63" s="5" t="s">
        <v>2297</v>
      </c>
    </row>
    <row r="64" spans="1:10">
      <c r="A64" s="5">
        <v>63</v>
      </c>
      <c r="B64" s="5" t="s">
        <v>1690</v>
      </c>
      <c r="C64" s="5" t="s">
        <v>149</v>
      </c>
      <c r="D64" s="5" t="s">
        <v>1927</v>
      </c>
      <c r="E64" s="5" t="s">
        <v>1928</v>
      </c>
      <c r="F64" s="5" t="s">
        <v>1929</v>
      </c>
      <c r="G64" s="5" t="s">
        <v>1732</v>
      </c>
      <c r="J64" s="5" t="s">
        <v>2297</v>
      </c>
    </row>
    <row r="65" spans="1:10">
      <c r="A65" s="5">
        <v>64</v>
      </c>
      <c r="B65" s="5" t="s">
        <v>1690</v>
      </c>
      <c r="C65" s="5" t="s">
        <v>149</v>
      </c>
      <c r="D65" s="5" t="s">
        <v>1930</v>
      </c>
      <c r="E65" s="5" t="s">
        <v>1931</v>
      </c>
      <c r="F65" s="5" t="s">
        <v>1932</v>
      </c>
      <c r="G65" s="5" t="s">
        <v>1764</v>
      </c>
      <c r="J65" s="5" t="s">
        <v>2297</v>
      </c>
    </row>
    <row r="66" spans="1:10">
      <c r="A66" s="5">
        <v>65</v>
      </c>
      <c r="B66" s="5" t="s">
        <v>1690</v>
      </c>
      <c r="C66" s="5" t="s">
        <v>149</v>
      </c>
      <c r="D66" s="5" t="s">
        <v>1933</v>
      </c>
      <c r="E66" s="5" t="s">
        <v>1934</v>
      </c>
      <c r="F66" s="5" t="s">
        <v>1935</v>
      </c>
      <c r="G66" s="5" t="s">
        <v>1900</v>
      </c>
      <c r="J66" s="5" t="s">
        <v>2297</v>
      </c>
    </row>
    <row r="67" spans="1:10">
      <c r="A67" s="5">
        <v>66</v>
      </c>
      <c r="B67" s="5" t="s">
        <v>1690</v>
      </c>
      <c r="C67" s="5" t="s">
        <v>149</v>
      </c>
      <c r="D67" s="5" t="s">
        <v>1936</v>
      </c>
      <c r="E67" s="5" t="s">
        <v>1937</v>
      </c>
      <c r="F67" s="5" t="s">
        <v>1938</v>
      </c>
      <c r="G67" s="5" t="s">
        <v>1939</v>
      </c>
      <c r="J67" s="5" t="s">
        <v>2297</v>
      </c>
    </row>
    <row r="68" spans="1:10">
      <c r="A68" s="5">
        <v>67</v>
      </c>
      <c r="B68" s="5" t="s">
        <v>1690</v>
      </c>
      <c r="C68" s="5" t="s">
        <v>149</v>
      </c>
      <c r="D68" s="5" t="s">
        <v>1940</v>
      </c>
      <c r="E68" s="5" t="s">
        <v>1941</v>
      </c>
      <c r="F68" s="5" t="s">
        <v>1942</v>
      </c>
      <c r="G68" s="5" t="s">
        <v>1943</v>
      </c>
      <c r="J68" s="5" t="s">
        <v>2297</v>
      </c>
    </row>
    <row r="69" spans="1:10">
      <c r="A69" s="5">
        <v>68</v>
      </c>
      <c r="B69" s="5" t="s">
        <v>1690</v>
      </c>
      <c r="C69" s="5" t="s">
        <v>149</v>
      </c>
      <c r="D69" s="5" t="s">
        <v>1944</v>
      </c>
      <c r="E69" s="5" t="s">
        <v>1945</v>
      </c>
      <c r="F69" s="5" t="s">
        <v>1946</v>
      </c>
      <c r="G69" s="5" t="s">
        <v>1947</v>
      </c>
      <c r="J69" s="5" t="s">
        <v>2297</v>
      </c>
    </row>
    <row r="70" spans="1:10">
      <c r="A70" s="5">
        <v>69</v>
      </c>
      <c r="B70" s="5" t="s">
        <v>1690</v>
      </c>
      <c r="C70" s="5" t="s">
        <v>149</v>
      </c>
      <c r="D70" s="5" t="s">
        <v>1948</v>
      </c>
      <c r="E70" s="5" t="s">
        <v>1949</v>
      </c>
      <c r="F70" s="5" t="s">
        <v>1950</v>
      </c>
      <c r="G70" s="5" t="s">
        <v>1951</v>
      </c>
      <c r="J70" s="5" t="s">
        <v>2297</v>
      </c>
    </row>
    <row r="71" spans="1:10">
      <c r="A71" s="5">
        <v>70</v>
      </c>
      <c r="B71" s="5" t="s">
        <v>1690</v>
      </c>
      <c r="C71" s="5" t="s">
        <v>149</v>
      </c>
      <c r="D71" s="5" t="s">
        <v>1952</v>
      </c>
      <c r="E71" s="5" t="s">
        <v>1953</v>
      </c>
      <c r="F71" s="5" t="s">
        <v>1954</v>
      </c>
      <c r="G71" s="5" t="s">
        <v>1955</v>
      </c>
      <c r="J71" s="5" t="s">
        <v>2297</v>
      </c>
    </row>
    <row r="72" spans="1:10">
      <c r="A72" s="5">
        <v>71</v>
      </c>
      <c r="B72" s="5" t="s">
        <v>1690</v>
      </c>
      <c r="C72" s="5" t="s">
        <v>149</v>
      </c>
      <c r="D72" s="5" t="s">
        <v>1957</v>
      </c>
      <c r="E72" s="5" t="s">
        <v>1958</v>
      </c>
      <c r="F72" s="5" t="s">
        <v>1959</v>
      </c>
      <c r="G72" s="5" t="s">
        <v>1956</v>
      </c>
      <c r="J72" s="5" t="s">
        <v>2297</v>
      </c>
    </row>
    <row r="73" spans="1:10">
      <c r="A73" s="5">
        <v>72</v>
      </c>
      <c r="B73" s="5" t="s">
        <v>1690</v>
      </c>
      <c r="C73" s="5" t="s">
        <v>149</v>
      </c>
      <c r="D73" s="5" t="s">
        <v>1960</v>
      </c>
      <c r="E73" s="5" t="s">
        <v>1961</v>
      </c>
      <c r="F73" s="5" t="s">
        <v>1962</v>
      </c>
      <c r="G73" s="5" t="s">
        <v>1764</v>
      </c>
      <c r="J73" s="5" t="s">
        <v>2297</v>
      </c>
    </row>
    <row r="74" spans="1:10">
      <c r="A74" s="5">
        <v>73</v>
      </c>
      <c r="B74" s="5" t="s">
        <v>1690</v>
      </c>
      <c r="C74" s="5" t="s">
        <v>149</v>
      </c>
      <c r="D74" s="5" t="s">
        <v>1963</v>
      </c>
      <c r="E74" s="5" t="s">
        <v>1964</v>
      </c>
      <c r="F74" s="5" t="s">
        <v>1965</v>
      </c>
      <c r="G74" s="5" t="s">
        <v>1694</v>
      </c>
      <c r="J74" s="5" t="s">
        <v>2297</v>
      </c>
    </row>
    <row r="75" spans="1:10">
      <c r="A75" s="5">
        <v>74</v>
      </c>
      <c r="B75" s="5" t="s">
        <v>1690</v>
      </c>
      <c r="C75" s="5" t="s">
        <v>149</v>
      </c>
      <c r="D75" s="5" t="s">
        <v>1966</v>
      </c>
      <c r="E75" s="5" t="s">
        <v>1967</v>
      </c>
      <c r="F75" s="5" t="s">
        <v>1968</v>
      </c>
      <c r="G75" s="5" t="s">
        <v>1878</v>
      </c>
      <c r="J75" s="5" t="s">
        <v>2297</v>
      </c>
    </row>
    <row r="76" spans="1:10">
      <c r="A76" s="5">
        <v>75</v>
      </c>
      <c r="B76" s="5" t="s">
        <v>1690</v>
      </c>
      <c r="C76" s="5" t="s">
        <v>149</v>
      </c>
      <c r="D76" s="5" t="s">
        <v>1969</v>
      </c>
      <c r="E76" s="5" t="s">
        <v>1970</v>
      </c>
      <c r="F76" s="5" t="s">
        <v>1971</v>
      </c>
      <c r="G76" s="5" t="s">
        <v>1745</v>
      </c>
      <c r="J76" s="5" t="s">
        <v>2297</v>
      </c>
    </row>
    <row r="77" spans="1:10">
      <c r="A77" s="5">
        <v>76</v>
      </c>
      <c r="B77" s="5" t="s">
        <v>1690</v>
      </c>
      <c r="C77" s="5" t="s">
        <v>149</v>
      </c>
      <c r="D77" s="5" t="s">
        <v>1972</v>
      </c>
      <c r="E77" s="5" t="s">
        <v>1973</v>
      </c>
      <c r="F77" s="5" t="s">
        <v>1974</v>
      </c>
      <c r="G77" s="5" t="s">
        <v>1741</v>
      </c>
      <c r="J77" s="5" t="s">
        <v>2297</v>
      </c>
    </row>
    <row r="78" spans="1:10">
      <c r="A78" s="5">
        <v>77</v>
      </c>
      <c r="B78" s="5" t="s">
        <v>1690</v>
      </c>
      <c r="C78" s="5" t="s">
        <v>149</v>
      </c>
      <c r="D78" s="5" t="s">
        <v>1975</v>
      </c>
      <c r="E78" s="5" t="s">
        <v>1976</v>
      </c>
      <c r="F78" s="5" t="s">
        <v>1977</v>
      </c>
      <c r="G78" s="5" t="s">
        <v>1978</v>
      </c>
      <c r="H78" s="5" t="s">
        <v>1979</v>
      </c>
      <c r="J78" s="5" t="s">
        <v>2297</v>
      </c>
    </row>
    <row r="79" spans="1:10">
      <c r="A79" s="5">
        <v>78</v>
      </c>
      <c r="B79" s="5" t="s">
        <v>1690</v>
      </c>
      <c r="C79" s="5" t="s">
        <v>149</v>
      </c>
      <c r="D79" s="5" t="s">
        <v>1980</v>
      </c>
      <c r="E79" s="5" t="s">
        <v>1981</v>
      </c>
      <c r="F79" s="5" t="s">
        <v>1982</v>
      </c>
      <c r="G79" s="5" t="s">
        <v>1983</v>
      </c>
      <c r="J79" s="5" t="s">
        <v>2297</v>
      </c>
    </row>
    <row r="80" spans="1:10">
      <c r="A80" s="5">
        <v>79</v>
      </c>
      <c r="B80" s="5" t="s">
        <v>1690</v>
      </c>
      <c r="C80" s="5" t="s">
        <v>149</v>
      </c>
      <c r="D80" s="5" t="s">
        <v>1984</v>
      </c>
      <c r="E80" s="5" t="s">
        <v>1985</v>
      </c>
      <c r="F80" s="5" t="s">
        <v>1986</v>
      </c>
      <c r="G80" s="5" t="s">
        <v>1849</v>
      </c>
      <c r="J80" s="5" t="s">
        <v>2297</v>
      </c>
    </row>
    <row r="81" spans="1:10">
      <c r="A81" s="5">
        <v>80</v>
      </c>
      <c r="B81" s="5" t="s">
        <v>1690</v>
      </c>
      <c r="C81" s="5" t="s">
        <v>149</v>
      </c>
      <c r="D81" s="5" t="s">
        <v>1987</v>
      </c>
      <c r="E81" s="5" t="s">
        <v>1988</v>
      </c>
      <c r="F81" s="5" t="s">
        <v>1989</v>
      </c>
      <c r="G81" s="5" t="s">
        <v>1741</v>
      </c>
      <c r="J81" s="5" t="s">
        <v>2297</v>
      </c>
    </row>
    <row r="82" spans="1:10">
      <c r="A82" s="5">
        <v>81</v>
      </c>
      <c r="B82" s="5" t="s">
        <v>1690</v>
      </c>
      <c r="C82" s="5" t="s">
        <v>149</v>
      </c>
      <c r="D82" s="5" t="s">
        <v>1990</v>
      </c>
      <c r="E82" s="5" t="s">
        <v>1991</v>
      </c>
      <c r="F82" s="5" t="s">
        <v>1992</v>
      </c>
      <c r="G82" s="5" t="s">
        <v>1888</v>
      </c>
      <c r="J82" s="5" t="s">
        <v>2297</v>
      </c>
    </row>
    <row r="83" spans="1:10">
      <c r="A83" s="5">
        <v>82</v>
      </c>
      <c r="B83" s="5" t="s">
        <v>1690</v>
      </c>
      <c r="C83" s="5" t="s">
        <v>149</v>
      </c>
      <c r="D83" s="5" t="s">
        <v>1993</v>
      </c>
      <c r="E83" s="5" t="s">
        <v>1994</v>
      </c>
      <c r="F83" s="5" t="s">
        <v>1995</v>
      </c>
      <c r="G83" s="5" t="s">
        <v>1698</v>
      </c>
      <c r="J83" s="5" t="s">
        <v>2297</v>
      </c>
    </row>
    <row r="84" spans="1:10">
      <c r="A84" s="5">
        <v>83</v>
      </c>
      <c r="B84" s="5" t="s">
        <v>1690</v>
      </c>
      <c r="C84" s="5" t="s">
        <v>149</v>
      </c>
      <c r="D84" s="5" t="s">
        <v>1996</v>
      </c>
      <c r="E84" s="5" t="s">
        <v>1997</v>
      </c>
      <c r="F84" s="5" t="s">
        <v>1998</v>
      </c>
      <c r="G84" s="5" t="s">
        <v>1900</v>
      </c>
      <c r="J84" s="5" t="s">
        <v>2297</v>
      </c>
    </row>
    <row r="85" spans="1:10">
      <c r="A85" s="5">
        <v>84</v>
      </c>
      <c r="B85" s="5" t="s">
        <v>1690</v>
      </c>
      <c r="C85" s="5" t="s">
        <v>149</v>
      </c>
      <c r="D85" s="5" t="s">
        <v>1999</v>
      </c>
      <c r="E85" s="5" t="s">
        <v>2000</v>
      </c>
      <c r="F85" s="5" t="s">
        <v>2001</v>
      </c>
      <c r="G85" s="5" t="s">
        <v>1947</v>
      </c>
      <c r="J85" s="5" t="s">
        <v>2297</v>
      </c>
    </row>
    <row r="86" spans="1:10">
      <c r="A86" s="5">
        <v>85</v>
      </c>
      <c r="B86" s="5" t="s">
        <v>1690</v>
      </c>
      <c r="C86" s="5" t="s">
        <v>149</v>
      </c>
      <c r="D86" s="5" t="s">
        <v>2002</v>
      </c>
      <c r="E86" s="5" t="s">
        <v>2003</v>
      </c>
      <c r="F86" s="5" t="s">
        <v>2004</v>
      </c>
      <c r="G86" s="5" t="s">
        <v>2005</v>
      </c>
      <c r="J86" s="5" t="s">
        <v>2297</v>
      </c>
    </row>
    <row r="87" spans="1:10">
      <c r="A87" s="5">
        <v>86</v>
      </c>
      <c r="B87" s="5" t="s">
        <v>1690</v>
      </c>
      <c r="C87" s="5" t="s">
        <v>149</v>
      </c>
      <c r="D87" s="5" t="s">
        <v>2006</v>
      </c>
      <c r="E87" s="5" t="s">
        <v>2007</v>
      </c>
      <c r="F87" s="5" t="s">
        <v>2008</v>
      </c>
      <c r="G87" s="5" t="s">
        <v>2009</v>
      </c>
      <c r="J87" s="5" t="s">
        <v>2297</v>
      </c>
    </row>
    <row r="88" spans="1:10">
      <c r="A88" s="5">
        <v>87</v>
      </c>
      <c r="B88" s="5" t="s">
        <v>1690</v>
      </c>
      <c r="C88" s="5" t="s">
        <v>149</v>
      </c>
      <c r="D88" s="5" t="s">
        <v>2010</v>
      </c>
      <c r="E88" s="5" t="s">
        <v>2011</v>
      </c>
      <c r="F88" s="5" t="s">
        <v>2012</v>
      </c>
      <c r="G88" s="5" t="s">
        <v>2005</v>
      </c>
      <c r="H88" s="5" t="s">
        <v>2013</v>
      </c>
      <c r="J88" s="5" t="s">
        <v>2297</v>
      </c>
    </row>
    <row r="89" spans="1:10">
      <c r="A89" s="5">
        <v>88</v>
      </c>
      <c r="B89" s="5" t="s">
        <v>1690</v>
      </c>
      <c r="C89" s="5" t="s">
        <v>149</v>
      </c>
      <c r="D89" s="5" t="s">
        <v>2014</v>
      </c>
      <c r="E89" s="5" t="s">
        <v>2015</v>
      </c>
      <c r="F89" s="5" t="s">
        <v>2016</v>
      </c>
      <c r="G89" s="5" t="s">
        <v>2005</v>
      </c>
      <c r="H89" s="5" t="s">
        <v>2017</v>
      </c>
      <c r="J89" s="5" t="s">
        <v>2297</v>
      </c>
    </row>
    <row r="90" spans="1:10">
      <c r="A90" s="5">
        <v>89</v>
      </c>
      <c r="B90" s="5" t="s">
        <v>1690</v>
      </c>
      <c r="C90" s="5" t="s">
        <v>149</v>
      </c>
      <c r="D90" s="5" t="s">
        <v>2018</v>
      </c>
      <c r="E90" s="5" t="s">
        <v>2019</v>
      </c>
      <c r="F90" s="5" t="s">
        <v>2020</v>
      </c>
      <c r="G90" s="5" t="s">
        <v>1956</v>
      </c>
      <c r="J90" s="5" t="s">
        <v>2297</v>
      </c>
    </row>
    <row r="91" spans="1:10">
      <c r="A91" s="5">
        <v>90</v>
      </c>
      <c r="B91" s="5" t="s">
        <v>1690</v>
      </c>
      <c r="C91" s="5" t="s">
        <v>149</v>
      </c>
      <c r="D91" s="5" t="s">
        <v>2021</v>
      </c>
      <c r="E91" s="5" t="s">
        <v>2022</v>
      </c>
      <c r="F91" s="5" t="s">
        <v>2023</v>
      </c>
      <c r="G91" s="5" t="s">
        <v>1791</v>
      </c>
      <c r="H91" s="5" t="s">
        <v>2024</v>
      </c>
      <c r="J91" s="5" t="s">
        <v>2297</v>
      </c>
    </row>
    <row r="92" spans="1:10">
      <c r="A92" s="5">
        <v>91</v>
      </c>
      <c r="B92" s="5" t="s">
        <v>1690</v>
      </c>
      <c r="C92" s="5" t="s">
        <v>149</v>
      </c>
      <c r="D92" s="5" t="s">
        <v>2025</v>
      </c>
      <c r="E92" s="5" t="s">
        <v>2026</v>
      </c>
      <c r="F92" s="5" t="s">
        <v>2027</v>
      </c>
      <c r="G92" s="5" t="s">
        <v>2028</v>
      </c>
      <c r="J92" s="5" t="s">
        <v>2297</v>
      </c>
    </row>
    <row r="93" spans="1:10">
      <c r="A93" s="5">
        <v>92</v>
      </c>
      <c r="B93" s="5" t="s">
        <v>1690</v>
      </c>
      <c r="C93" s="5" t="s">
        <v>149</v>
      </c>
      <c r="D93" s="5" t="s">
        <v>2029</v>
      </c>
      <c r="E93" s="5" t="s">
        <v>2030</v>
      </c>
      <c r="F93" s="5" t="s">
        <v>2031</v>
      </c>
      <c r="G93" s="5" t="s">
        <v>1956</v>
      </c>
      <c r="H93" s="5" t="s">
        <v>1733</v>
      </c>
      <c r="J93" s="5" t="s">
        <v>2297</v>
      </c>
    </row>
    <row r="94" spans="1:10">
      <c r="A94" s="5">
        <v>93</v>
      </c>
      <c r="B94" s="5" t="s">
        <v>1690</v>
      </c>
      <c r="C94" s="5" t="s">
        <v>149</v>
      </c>
      <c r="D94" s="5" t="s">
        <v>2032</v>
      </c>
      <c r="E94" s="5" t="s">
        <v>2033</v>
      </c>
      <c r="F94" s="5" t="s">
        <v>2034</v>
      </c>
      <c r="G94" s="5" t="s">
        <v>1956</v>
      </c>
      <c r="J94" s="5" t="s">
        <v>2297</v>
      </c>
    </row>
    <row r="95" spans="1:10">
      <c r="A95" s="5">
        <v>94</v>
      </c>
      <c r="B95" s="5" t="s">
        <v>1690</v>
      </c>
      <c r="C95" s="5" t="s">
        <v>149</v>
      </c>
      <c r="D95" s="5" t="s">
        <v>2035</v>
      </c>
      <c r="E95" s="5" t="s">
        <v>2036</v>
      </c>
      <c r="F95" s="5" t="s">
        <v>2037</v>
      </c>
      <c r="G95" s="5" t="s">
        <v>2038</v>
      </c>
      <c r="J95" s="5" t="s">
        <v>2297</v>
      </c>
    </row>
    <row r="96" spans="1:10">
      <c r="A96" s="5">
        <v>95</v>
      </c>
      <c r="B96" s="5" t="s">
        <v>1690</v>
      </c>
      <c r="C96" s="5" t="s">
        <v>149</v>
      </c>
      <c r="D96" s="5" t="s">
        <v>2039</v>
      </c>
      <c r="E96" s="5" t="s">
        <v>2040</v>
      </c>
      <c r="F96" s="5" t="s">
        <v>2041</v>
      </c>
      <c r="G96" s="5" t="s">
        <v>1694</v>
      </c>
      <c r="J96" s="5" t="s">
        <v>2297</v>
      </c>
    </row>
    <row r="97" spans="1:10">
      <c r="A97" s="5">
        <v>96</v>
      </c>
      <c r="B97" s="5" t="s">
        <v>1690</v>
      </c>
      <c r="C97" s="5" t="s">
        <v>149</v>
      </c>
      <c r="D97" s="5" t="s">
        <v>2042</v>
      </c>
      <c r="E97" s="5" t="s">
        <v>2043</v>
      </c>
      <c r="F97" s="5" t="s">
        <v>2044</v>
      </c>
      <c r="G97" s="5" t="s">
        <v>1819</v>
      </c>
      <c r="I97" s="5" t="s">
        <v>2024</v>
      </c>
      <c r="J97" s="5" t="s">
        <v>2297</v>
      </c>
    </row>
    <row r="98" spans="1:10">
      <c r="A98" s="5">
        <v>97</v>
      </c>
      <c r="B98" s="5" t="s">
        <v>1690</v>
      </c>
      <c r="C98" s="5" t="s">
        <v>149</v>
      </c>
      <c r="D98" s="5" t="s">
        <v>2045</v>
      </c>
      <c r="E98" s="5" t="s">
        <v>2046</v>
      </c>
      <c r="F98" s="5" t="s">
        <v>2047</v>
      </c>
      <c r="G98" s="5" t="s">
        <v>1737</v>
      </c>
      <c r="J98" s="5" t="s">
        <v>2297</v>
      </c>
    </row>
    <row r="99" spans="1:10">
      <c r="A99" s="5">
        <v>98</v>
      </c>
      <c r="B99" s="5" t="s">
        <v>1690</v>
      </c>
      <c r="C99" s="5" t="s">
        <v>149</v>
      </c>
      <c r="D99" s="5" t="s">
        <v>2048</v>
      </c>
      <c r="E99" s="5" t="s">
        <v>2049</v>
      </c>
      <c r="F99" s="5" t="s">
        <v>2050</v>
      </c>
      <c r="G99" s="5" t="s">
        <v>1768</v>
      </c>
      <c r="J99" s="5" t="s">
        <v>2297</v>
      </c>
    </row>
    <row r="100" spans="1:10">
      <c r="A100" s="5">
        <v>99</v>
      </c>
      <c r="B100" s="5" t="s">
        <v>1690</v>
      </c>
      <c r="C100" s="5" t="s">
        <v>149</v>
      </c>
      <c r="D100" s="5" t="s">
        <v>2051</v>
      </c>
      <c r="E100" s="5" t="s">
        <v>2052</v>
      </c>
      <c r="F100" s="5" t="s">
        <v>2053</v>
      </c>
      <c r="G100" s="5" t="s">
        <v>1741</v>
      </c>
      <c r="J100" s="5" t="s">
        <v>2297</v>
      </c>
    </row>
    <row r="101" spans="1:10">
      <c r="A101" s="5">
        <v>100</v>
      </c>
      <c r="B101" s="5" t="s">
        <v>1690</v>
      </c>
      <c r="C101" s="5" t="s">
        <v>149</v>
      </c>
      <c r="D101" s="5" t="s">
        <v>2054</v>
      </c>
      <c r="E101" s="5" t="s">
        <v>2055</v>
      </c>
      <c r="F101" s="5" t="s">
        <v>2056</v>
      </c>
      <c r="G101" s="5" t="s">
        <v>1741</v>
      </c>
      <c r="J101" s="5" t="s">
        <v>2297</v>
      </c>
    </row>
    <row r="102" spans="1:10">
      <c r="A102" s="5">
        <v>101</v>
      </c>
      <c r="B102" s="5" t="s">
        <v>1690</v>
      </c>
      <c r="C102" s="5" t="s">
        <v>149</v>
      </c>
      <c r="D102" s="5" t="s">
        <v>2057</v>
      </c>
      <c r="E102" s="5" t="s">
        <v>2058</v>
      </c>
      <c r="F102" s="5" t="s">
        <v>2059</v>
      </c>
      <c r="G102" s="5" t="s">
        <v>1892</v>
      </c>
      <c r="J102" s="5" t="s">
        <v>2297</v>
      </c>
    </row>
    <row r="103" spans="1:10">
      <c r="A103" s="5">
        <v>102</v>
      </c>
      <c r="B103" s="5" t="s">
        <v>1690</v>
      </c>
      <c r="C103" s="5" t="s">
        <v>149</v>
      </c>
      <c r="D103" s="5" t="s">
        <v>2060</v>
      </c>
      <c r="E103" s="5" t="s">
        <v>2061</v>
      </c>
      <c r="F103" s="5" t="s">
        <v>2062</v>
      </c>
      <c r="G103" s="5" t="s">
        <v>1874</v>
      </c>
      <c r="J103" s="5" t="s">
        <v>2297</v>
      </c>
    </row>
    <row r="104" spans="1:10">
      <c r="A104" s="5">
        <v>103</v>
      </c>
      <c r="B104" s="5" t="s">
        <v>1690</v>
      </c>
      <c r="C104" s="5" t="s">
        <v>149</v>
      </c>
      <c r="D104" s="5" t="s">
        <v>2063</v>
      </c>
      <c r="E104" s="5" t="s">
        <v>2064</v>
      </c>
      <c r="F104" s="5" t="s">
        <v>2065</v>
      </c>
      <c r="G104" s="5" t="s">
        <v>1768</v>
      </c>
      <c r="J104" s="5" t="s">
        <v>2297</v>
      </c>
    </row>
    <row r="105" spans="1:10">
      <c r="A105" s="5">
        <v>104</v>
      </c>
      <c r="B105" s="5" t="s">
        <v>1690</v>
      </c>
      <c r="C105" s="5" t="s">
        <v>149</v>
      </c>
      <c r="D105" s="5" t="s">
        <v>2066</v>
      </c>
      <c r="E105" s="5" t="s">
        <v>2067</v>
      </c>
      <c r="F105" s="5" t="s">
        <v>2068</v>
      </c>
      <c r="G105" s="5" t="s">
        <v>2069</v>
      </c>
      <c r="J105" s="5" t="s">
        <v>2297</v>
      </c>
    </row>
    <row r="106" spans="1:10">
      <c r="A106" s="5">
        <v>105</v>
      </c>
      <c r="B106" s="5" t="s">
        <v>1690</v>
      </c>
      <c r="C106" s="5" t="s">
        <v>149</v>
      </c>
      <c r="D106" s="5" t="s">
        <v>2070</v>
      </c>
      <c r="E106" s="5" t="s">
        <v>2071</v>
      </c>
      <c r="F106" s="5" t="s">
        <v>2072</v>
      </c>
      <c r="G106" s="5" t="s">
        <v>1849</v>
      </c>
      <c r="J106" s="5" t="s">
        <v>2297</v>
      </c>
    </row>
    <row r="107" spans="1:10">
      <c r="A107" s="5">
        <v>106</v>
      </c>
      <c r="B107" s="5" t="s">
        <v>1690</v>
      </c>
      <c r="C107" s="5" t="s">
        <v>149</v>
      </c>
      <c r="D107" s="5" t="s">
        <v>2073</v>
      </c>
      <c r="E107" s="5" t="s">
        <v>2074</v>
      </c>
      <c r="F107" s="5" t="s">
        <v>2075</v>
      </c>
      <c r="G107" s="5" t="s">
        <v>1745</v>
      </c>
      <c r="J107" s="5" t="s">
        <v>2297</v>
      </c>
    </row>
    <row r="108" spans="1:10">
      <c r="A108" s="5">
        <v>107</v>
      </c>
      <c r="B108" s="5" t="s">
        <v>1690</v>
      </c>
      <c r="C108" s="5" t="s">
        <v>149</v>
      </c>
      <c r="D108" s="5" t="s">
        <v>2076</v>
      </c>
      <c r="E108" s="5" t="s">
        <v>2077</v>
      </c>
      <c r="F108" s="5" t="s">
        <v>2078</v>
      </c>
      <c r="G108" s="5" t="s">
        <v>2079</v>
      </c>
      <c r="J108" s="5" t="s">
        <v>2297</v>
      </c>
    </row>
    <row r="109" spans="1:10">
      <c r="A109" s="5">
        <v>108</v>
      </c>
      <c r="B109" s="5" t="s">
        <v>1690</v>
      </c>
      <c r="C109" s="5" t="s">
        <v>149</v>
      </c>
      <c r="D109" s="5" t="s">
        <v>2080</v>
      </c>
      <c r="E109" s="5" t="s">
        <v>2081</v>
      </c>
      <c r="F109" s="5" t="s">
        <v>2082</v>
      </c>
      <c r="G109" s="5" t="s">
        <v>1694</v>
      </c>
      <c r="J109" s="5" t="s">
        <v>2297</v>
      </c>
    </row>
    <row r="110" spans="1:10">
      <c r="A110" s="5">
        <v>109</v>
      </c>
      <c r="B110" s="5" t="s">
        <v>1690</v>
      </c>
      <c r="C110" s="5" t="s">
        <v>149</v>
      </c>
      <c r="D110" s="5" t="s">
        <v>2083</v>
      </c>
      <c r="E110" s="5" t="s">
        <v>2084</v>
      </c>
      <c r="F110" s="5" t="s">
        <v>2085</v>
      </c>
      <c r="G110" s="5" t="s">
        <v>1702</v>
      </c>
      <c r="H110" s="5" t="s">
        <v>2086</v>
      </c>
      <c r="J110" s="5" t="s">
        <v>2297</v>
      </c>
    </row>
    <row r="111" spans="1:10">
      <c r="A111" s="5">
        <v>110</v>
      </c>
      <c r="B111" s="5" t="s">
        <v>1690</v>
      </c>
      <c r="C111" s="5" t="s">
        <v>149</v>
      </c>
      <c r="D111" s="5" t="s">
        <v>2087</v>
      </c>
      <c r="E111" s="5" t="s">
        <v>2088</v>
      </c>
      <c r="F111" s="5" t="s">
        <v>2089</v>
      </c>
      <c r="G111" s="5" t="s">
        <v>1849</v>
      </c>
      <c r="J111" s="5" t="s">
        <v>2297</v>
      </c>
    </row>
    <row r="112" spans="1:10">
      <c r="A112" s="5">
        <v>111</v>
      </c>
      <c r="B112" s="5" t="s">
        <v>1690</v>
      </c>
      <c r="C112" s="5" t="s">
        <v>149</v>
      </c>
      <c r="D112" s="5" t="s">
        <v>2090</v>
      </c>
      <c r="E112" s="5" t="s">
        <v>2091</v>
      </c>
      <c r="F112" s="5" t="s">
        <v>2092</v>
      </c>
      <c r="G112" s="5" t="s">
        <v>2005</v>
      </c>
      <c r="J112" s="5" t="s">
        <v>2297</v>
      </c>
    </row>
    <row r="113" spans="1:10">
      <c r="A113" s="5">
        <v>112</v>
      </c>
      <c r="B113" s="5" t="s">
        <v>1690</v>
      </c>
      <c r="C113" s="5" t="s">
        <v>149</v>
      </c>
      <c r="D113" s="5" t="s">
        <v>2093</v>
      </c>
      <c r="E113" s="5" t="s">
        <v>2094</v>
      </c>
      <c r="F113" s="5" t="s">
        <v>2095</v>
      </c>
      <c r="G113" s="5" t="s">
        <v>2009</v>
      </c>
      <c r="J113" s="5" t="s">
        <v>2297</v>
      </c>
    </row>
    <row r="114" spans="1:10">
      <c r="A114" s="5">
        <v>113</v>
      </c>
      <c r="B114" s="5" t="s">
        <v>1690</v>
      </c>
      <c r="C114" s="5" t="s">
        <v>149</v>
      </c>
      <c r="D114" s="5" t="s">
        <v>2096</v>
      </c>
      <c r="E114" s="5" t="s">
        <v>2097</v>
      </c>
      <c r="F114" s="5" t="s">
        <v>2098</v>
      </c>
      <c r="G114" s="5" t="s">
        <v>1888</v>
      </c>
      <c r="J114" s="5" t="s">
        <v>2297</v>
      </c>
    </row>
    <row r="115" spans="1:10">
      <c r="A115" s="5">
        <v>114</v>
      </c>
      <c r="B115" s="5" t="s">
        <v>1690</v>
      </c>
      <c r="C115" s="5" t="s">
        <v>149</v>
      </c>
      <c r="D115" s="5" t="s">
        <v>2099</v>
      </c>
      <c r="E115" s="5" t="s">
        <v>2100</v>
      </c>
      <c r="F115" s="5" t="s">
        <v>2101</v>
      </c>
      <c r="G115" s="5" t="s">
        <v>1956</v>
      </c>
      <c r="J115" s="5" t="s">
        <v>2297</v>
      </c>
    </row>
    <row r="116" spans="1:10">
      <c r="A116" s="5">
        <v>115</v>
      </c>
      <c r="B116" s="5" t="s">
        <v>1690</v>
      </c>
      <c r="C116" s="5" t="s">
        <v>149</v>
      </c>
      <c r="D116" s="5" t="s">
        <v>2102</v>
      </c>
      <c r="E116" s="5" t="s">
        <v>2103</v>
      </c>
      <c r="F116" s="5" t="s">
        <v>2104</v>
      </c>
      <c r="G116" s="5" t="s">
        <v>2105</v>
      </c>
      <c r="J116" s="5" t="s">
        <v>2297</v>
      </c>
    </row>
    <row r="117" spans="1:10">
      <c r="A117" s="5">
        <v>116</v>
      </c>
      <c r="B117" s="5" t="s">
        <v>1690</v>
      </c>
      <c r="C117" s="5" t="s">
        <v>149</v>
      </c>
      <c r="D117" s="5" t="s">
        <v>2106</v>
      </c>
      <c r="E117" s="5" t="s">
        <v>2107</v>
      </c>
      <c r="F117" s="5" t="s">
        <v>2104</v>
      </c>
      <c r="G117" s="5" t="s">
        <v>1863</v>
      </c>
      <c r="J117" s="5" t="s">
        <v>2297</v>
      </c>
    </row>
    <row r="118" spans="1:10">
      <c r="A118" s="5">
        <v>117</v>
      </c>
      <c r="B118" s="5" t="s">
        <v>1690</v>
      </c>
      <c r="C118" s="5" t="s">
        <v>149</v>
      </c>
      <c r="D118" s="5" t="s">
        <v>2108</v>
      </c>
      <c r="E118" s="5" t="s">
        <v>2109</v>
      </c>
      <c r="F118" s="5" t="s">
        <v>2104</v>
      </c>
      <c r="G118" s="5" t="s">
        <v>2110</v>
      </c>
      <c r="J118" s="5" t="s">
        <v>2297</v>
      </c>
    </row>
    <row r="119" spans="1:10">
      <c r="A119" s="5">
        <v>118</v>
      </c>
      <c r="B119" s="5" t="s">
        <v>1690</v>
      </c>
      <c r="C119" s="5" t="s">
        <v>149</v>
      </c>
      <c r="D119" s="5" t="s">
        <v>2111</v>
      </c>
      <c r="E119" s="5" t="s">
        <v>2112</v>
      </c>
      <c r="F119" s="5" t="s">
        <v>2104</v>
      </c>
      <c r="G119" s="5" t="s">
        <v>2113</v>
      </c>
      <c r="J119" s="5" t="s">
        <v>2297</v>
      </c>
    </row>
    <row r="120" spans="1:10">
      <c r="A120" s="5">
        <v>119</v>
      </c>
      <c r="B120" s="5" t="s">
        <v>1690</v>
      </c>
      <c r="C120" s="5" t="s">
        <v>149</v>
      </c>
      <c r="D120" s="5" t="s">
        <v>2114</v>
      </c>
      <c r="E120" s="5" t="s">
        <v>2115</v>
      </c>
      <c r="F120" s="5" t="s">
        <v>2104</v>
      </c>
      <c r="G120" s="5" t="s">
        <v>2116</v>
      </c>
      <c r="J120" s="5" t="s">
        <v>2297</v>
      </c>
    </row>
    <row r="121" spans="1:10">
      <c r="A121" s="5">
        <v>120</v>
      </c>
      <c r="B121" s="5" t="s">
        <v>1690</v>
      </c>
      <c r="C121" s="5" t="s">
        <v>149</v>
      </c>
      <c r="D121" s="5" t="s">
        <v>2117</v>
      </c>
      <c r="E121" s="5" t="s">
        <v>2118</v>
      </c>
      <c r="F121" s="5" t="s">
        <v>2104</v>
      </c>
      <c r="G121" s="5" t="s">
        <v>2119</v>
      </c>
      <c r="J121" s="5" t="s">
        <v>2297</v>
      </c>
    </row>
    <row r="122" spans="1:10">
      <c r="A122" s="5">
        <v>121</v>
      </c>
      <c r="B122" s="5" t="s">
        <v>1690</v>
      </c>
      <c r="C122" s="5" t="s">
        <v>149</v>
      </c>
      <c r="D122" s="5" t="s">
        <v>2120</v>
      </c>
      <c r="E122" s="5" t="s">
        <v>2121</v>
      </c>
      <c r="F122" s="5" t="s">
        <v>2104</v>
      </c>
      <c r="G122" s="5" t="s">
        <v>2122</v>
      </c>
      <c r="J122" s="5" t="s">
        <v>2297</v>
      </c>
    </row>
    <row r="123" spans="1:10">
      <c r="A123" s="5">
        <v>122</v>
      </c>
      <c r="B123" s="5" t="s">
        <v>1690</v>
      </c>
      <c r="C123" s="5" t="s">
        <v>149</v>
      </c>
      <c r="D123" s="5" t="s">
        <v>2123</v>
      </c>
      <c r="E123" s="5" t="s">
        <v>2124</v>
      </c>
      <c r="F123" s="5" t="s">
        <v>2104</v>
      </c>
      <c r="G123" s="5" t="s">
        <v>2125</v>
      </c>
      <c r="J123" s="5" t="s">
        <v>2297</v>
      </c>
    </row>
    <row r="124" spans="1:10">
      <c r="A124" s="5">
        <v>123</v>
      </c>
      <c r="B124" s="5" t="s">
        <v>1690</v>
      </c>
      <c r="C124" s="5" t="s">
        <v>149</v>
      </c>
      <c r="D124" s="5" t="s">
        <v>2126</v>
      </c>
      <c r="E124" s="5" t="s">
        <v>2127</v>
      </c>
      <c r="F124" s="5" t="s">
        <v>2128</v>
      </c>
      <c r="G124" s="5" t="s">
        <v>1732</v>
      </c>
      <c r="J124" s="5" t="s">
        <v>2297</v>
      </c>
    </row>
    <row r="125" spans="1:10">
      <c r="A125" s="5">
        <v>124</v>
      </c>
      <c r="B125" s="5" t="s">
        <v>1690</v>
      </c>
      <c r="C125" s="5" t="s">
        <v>149</v>
      </c>
      <c r="D125" s="5" t="s">
        <v>2129</v>
      </c>
      <c r="E125" s="5" t="s">
        <v>2130</v>
      </c>
      <c r="F125" s="5" t="s">
        <v>2131</v>
      </c>
      <c r="G125" s="5" t="s">
        <v>2132</v>
      </c>
      <c r="J125" s="5" t="s">
        <v>2297</v>
      </c>
    </row>
    <row r="126" spans="1:10">
      <c r="A126" s="5">
        <v>125</v>
      </c>
      <c r="B126" s="5" t="s">
        <v>1690</v>
      </c>
      <c r="C126" s="5" t="s">
        <v>149</v>
      </c>
      <c r="D126" s="5" t="s">
        <v>2133</v>
      </c>
      <c r="E126" s="5" t="s">
        <v>2134</v>
      </c>
      <c r="F126" s="5" t="s">
        <v>2135</v>
      </c>
      <c r="G126" s="5" t="s">
        <v>1798</v>
      </c>
      <c r="J126" s="5" t="s">
        <v>2297</v>
      </c>
    </row>
    <row r="127" spans="1:10">
      <c r="A127" s="5">
        <v>126</v>
      </c>
      <c r="B127" s="5" t="s">
        <v>1690</v>
      </c>
      <c r="C127" s="5" t="s">
        <v>149</v>
      </c>
      <c r="D127" s="5" t="s">
        <v>2136</v>
      </c>
      <c r="E127" s="5" t="s">
        <v>2137</v>
      </c>
      <c r="F127" s="5" t="s">
        <v>2138</v>
      </c>
      <c r="G127" s="5" t="s">
        <v>2139</v>
      </c>
      <c r="J127" s="5" t="s">
        <v>2297</v>
      </c>
    </row>
    <row r="128" spans="1:10">
      <c r="A128" s="5">
        <v>127</v>
      </c>
      <c r="B128" s="5" t="s">
        <v>1690</v>
      </c>
      <c r="C128" s="5" t="s">
        <v>149</v>
      </c>
      <c r="D128" s="5" t="s">
        <v>2140</v>
      </c>
      <c r="E128" s="5" t="s">
        <v>2141</v>
      </c>
      <c r="F128" s="5" t="s">
        <v>2142</v>
      </c>
      <c r="G128" s="5" t="s">
        <v>1888</v>
      </c>
      <c r="J128" s="5" t="s">
        <v>2297</v>
      </c>
    </row>
    <row r="129" spans="1:10">
      <c r="A129" s="5">
        <v>128</v>
      </c>
      <c r="B129" s="5" t="s">
        <v>1690</v>
      </c>
      <c r="C129" s="5" t="s">
        <v>149</v>
      </c>
      <c r="D129" s="5" t="s">
        <v>2143</v>
      </c>
      <c r="E129" s="5" t="s">
        <v>2144</v>
      </c>
      <c r="F129" s="5" t="s">
        <v>2145</v>
      </c>
      <c r="G129" s="5" t="s">
        <v>2146</v>
      </c>
      <c r="J129" s="5" t="s">
        <v>2297</v>
      </c>
    </row>
    <row r="130" spans="1:10">
      <c r="A130" s="5">
        <v>129</v>
      </c>
      <c r="B130" s="5" t="s">
        <v>1690</v>
      </c>
      <c r="C130" s="5" t="s">
        <v>149</v>
      </c>
      <c r="D130" s="5" t="s">
        <v>2147</v>
      </c>
      <c r="E130" s="5" t="s">
        <v>2148</v>
      </c>
      <c r="F130" s="5" t="s">
        <v>2149</v>
      </c>
      <c r="G130" s="5" t="s">
        <v>2150</v>
      </c>
      <c r="H130" s="5" t="s">
        <v>2151</v>
      </c>
      <c r="J130" s="5" t="s">
        <v>2297</v>
      </c>
    </row>
    <row r="131" spans="1:10">
      <c r="A131" s="5">
        <v>130</v>
      </c>
      <c r="B131" s="5" t="s">
        <v>1690</v>
      </c>
      <c r="C131" s="5" t="s">
        <v>149</v>
      </c>
      <c r="D131" s="5" t="s">
        <v>2152</v>
      </c>
      <c r="E131" s="5" t="s">
        <v>2153</v>
      </c>
      <c r="F131" s="5" t="s">
        <v>2154</v>
      </c>
      <c r="G131" s="5" t="s">
        <v>2005</v>
      </c>
      <c r="J131" s="5" t="s">
        <v>2297</v>
      </c>
    </row>
    <row r="132" spans="1:10">
      <c r="A132" s="5">
        <v>131</v>
      </c>
      <c r="B132" s="5" t="s">
        <v>1690</v>
      </c>
      <c r="C132" s="5" t="s">
        <v>149</v>
      </c>
      <c r="D132" s="5" t="s">
        <v>2155</v>
      </c>
      <c r="E132" s="5" t="s">
        <v>2156</v>
      </c>
      <c r="F132" s="5" t="s">
        <v>2157</v>
      </c>
      <c r="G132" s="5" t="s">
        <v>1745</v>
      </c>
      <c r="J132" s="5" t="s">
        <v>2297</v>
      </c>
    </row>
    <row r="133" spans="1:10">
      <c r="A133" s="5">
        <v>132</v>
      </c>
      <c r="B133" s="5" t="s">
        <v>1690</v>
      </c>
      <c r="C133" s="5" t="s">
        <v>149</v>
      </c>
      <c r="D133" s="5" t="s">
        <v>2158</v>
      </c>
      <c r="E133" s="5" t="s">
        <v>2159</v>
      </c>
      <c r="F133" s="5" t="s">
        <v>2160</v>
      </c>
      <c r="G133" s="5" t="s">
        <v>1745</v>
      </c>
      <c r="J133" s="5" t="s">
        <v>2297</v>
      </c>
    </row>
    <row r="134" spans="1:10">
      <c r="A134" s="5">
        <v>133</v>
      </c>
      <c r="B134" s="5" t="s">
        <v>1690</v>
      </c>
      <c r="C134" s="5" t="s">
        <v>149</v>
      </c>
      <c r="D134" s="5" t="s">
        <v>2161</v>
      </c>
      <c r="E134" s="5" t="s">
        <v>2162</v>
      </c>
      <c r="F134" s="5" t="s">
        <v>2163</v>
      </c>
      <c r="G134" s="5" t="s">
        <v>1768</v>
      </c>
      <c r="H134" s="5" t="s">
        <v>2164</v>
      </c>
      <c r="J134" s="5" t="s">
        <v>2297</v>
      </c>
    </row>
    <row r="135" spans="1:10">
      <c r="A135" s="5">
        <v>134</v>
      </c>
      <c r="B135" s="5" t="s">
        <v>1690</v>
      </c>
      <c r="C135" s="5" t="s">
        <v>149</v>
      </c>
      <c r="D135" s="5" t="s">
        <v>2165</v>
      </c>
      <c r="E135" s="5" t="s">
        <v>2166</v>
      </c>
      <c r="F135" s="5" t="s">
        <v>2167</v>
      </c>
      <c r="G135" s="5" t="s">
        <v>2168</v>
      </c>
      <c r="J135" s="5" t="s">
        <v>2297</v>
      </c>
    </row>
    <row r="136" spans="1:10">
      <c r="A136" s="5">
        <v>135</v>
      </c>
      <c r="B136" s="5" t="s">
        <v>1690</v>
      </c>
      <c r="C136" s="5" t="s">
        <v>149</v>
      </c>
      <c r="D136" s="5" t="s">
        <v>2169</v>
      </c>
      <c r="E136" s="5" t="s">
        <v>2170</v>
      </c>
      <c r="F136" s="5" t="s">
        <v>2171</v>
      </c>
      <c r="G136" s="5" t="s">
        <v>1811</v>
      </c>
      <c r="H136" s="5" t="s">
        <v>2172</v>
      </c>
      <c r="J136" s="5" t="s">
        <v>2297</v>
      </c>
    </row>
    <row r="137" spans="1:10">
      <c r="A137" s="5">
        <v>136</v>
      </c>
      <c r="B137" s="5" t="s">
        <v>1690</v>
      </c>
      <c r="C137" s="5" t="s">
        <v>149</v>
      </c>
      <c r="D137" s="5" t="s">
        <v>2173</v>
      </c>
      <c r="E137" s="5" t="s">
        <v>2170</v>
      </c>
      <c r="F137" s="5" t="s">
        <v>2174</v>
      </c>
      <c r="G137" s="5" t="s">
        <v>2175</v>
      </c>
      <c r="J137" s="5" t="s">
        <v>2297</v>
      </c>
    </row>
    <row r="138" spans="1:10">
      <c r="A138" s="5">
        <v>137</v>
      </c>
      <c r="B138" s="5" t="s">
        <v>1690</v>
      </c>
      <c r="C138" s="5" t="s">
        <v>149</v>
      </c>
      <c r="D138" s="5" t="s">
        <v>2176</v>
      </c>
      <c r="E138" s="5" t="s">
        <v>2177</v>
      </c>
      <c r="F138" s="5" t="s">
        <v>2178</v>
      </c>
      <c r="G138" s="5" t="s">
        <v>1947</v>
      </c>
      <c r="J138" s="5" t="s">
        <v>2297</v>
      </c>
    </row>
    <row r="139" spans="1:10">
      <c r="A139" s="5">
        <v>138</v>
      </c>
      <c r="B139" s="5" t="s">
        <v>1690</v>
      </c>
      <c r="C139" s="5" t="s">
        <v>149</v>
      </c>
      <c r="D139" s="5" t="s">
        <v>2179</v>
      </c>
      <c r="E139" s="5" t="s">
        <v>2180</v>
      </c>
      <c r="F139" s="5" t="s">
        <v>2181</v>
      </c>
      <c r="G139" s="5" t="s">
        <v>1798</v>
      </c>
      <c r="J139" s="5" t="s">
        <v>2297</v>
      </c>
    </row>
    <row r="140" spans="1:10">
      <c r="A140" s="5">
        <v>139</v>
      </c>
      <c r="B140" s="5" t="s">
        <v>1690</v>
      </c>
      <c r="C140" s="5" t="s">
        <v>149</v>
      </c>
      <c r="D140" s="5" t="s">
        <v>2182</v>
      </c>
      <c r="E140" s="5" t="s">
        <v>2183</v>
      </c>
      <c r="F140" s="5" t="s">
        <v>2184</v>
      </c>
      <c r="G140" s="5" t="s">
        <v>1745</v>
      </c>
      <c r="J140" s="5" t="s">
        <v>2297</v>
      </c>
    </row>
    <row r="141" spans="1:10">
      <c r="A141" s="5">
        <v>140</v>
      </c>
      <c r="B141" s="5" t="s">
        <v>1690</v>
      </c>
      <c r="C141" s="5" t="s">
        <v>149</v>
      </c>
      <c r="D141" s="5" t="s">
        <v>2185</v>
      </c>
      <c r="E141" s="5" t="s">
        <v>2186</v>
      </c>
      <c r="F141" s="5" t="s">
        <v>2187</v>
      </c>
      <c r="G141" s="5" t="s">
        <v>2132</v>
      </c>
      <c r="J141" s="5" t="s">
        <v>2297</v>
      </c>
    </row>
    <row r="142" spans="1:10">
      <c r="A142" s="5">
        <v>141</v>
      </c>
      <c r="B142" s="5" t="s">
        <v>1690</v>
      </c>
      <c r="C142" s="5" t="s">
        <v>149</v>
      </c>
      <c r="D142" s="5" t="s">
        <v>2188</v>
      </c>
      <c r="E142" s="5" t="s">
        <v>2189</v>
      </c>
      <c r="F142" s="5" t="s">
        <v>2190</v>
      </c>
      <c r="G142" s="5" t="s">
        <v>2191</v>
      </c>
      <c r="J142" s="5" t="s">
        <v>2297</v>
      </c>
    </row>
    <row r="143" spans="1:10">
      <c r="A143" s="5">
        <v>142</v>
      </c>
      <c r="B143" s="5" t="s">
        <v>1690</v>
      </c>
      <c r="C143" s="5" t="s">
        <v>149</v>
      </c>
      <c r="D143" s="5" t="s">
        <v>2192</v>
      </c>
      <c r="E143" s="5" t="s">
        <v>2193</v>
      </c>
      <c r="F143" s="5" t="s">
        <v>2194</v>
      </c>
      <c r="G143" s="5" t="s">
        <v>2168</v>
      </c>
      <c r="J143" s="5" t="s">
        <v>2297</v>
      </c>
    </row>
    <row r="144" spans="1:10">
      <c r="A144" s="5">
        <v>143</v>
      </c>
      <c r="B144" s="5" t="s">
        <v>1690</v>
      </c>
      <c r="C144" s="5" t="s">
        <v>149</v>
      </c>
      <c r="D144" s="5" t="s">
        <v>2195</v>
      </c>
      <c r="E144" s="5" t="s">
        <v>2196</v>
      </c>
      <c r="F144" s="5" t="s">
        <v>2197</v>
      </c>
      <c r="G144" s="5" t="s">
        <v>2198</v>
      </c>
      <c r="J144" s="5" t="s">
        <v>2297</v>
      </c>
    </row>
    <row r="145" spans="1:10">
      <c r="A145" s="5">
        <v>144</v>
      </c>
      <c r="B145" s="5" t="s">
        <v>1690</v>
      </c>
      <c r="C145" s="5" t="s">
        <v>149</v>
      </c>
      <c r="D145" s="5" t="s">
        <v>2199</v>
      </c>
      <c r="E145" s="5" t="s">
        <v>2200</v>
      </c>
      <c r="F145" s="5" t="s">
        <v>2201</v>
      </c>
      <c r="G145" s="5" t="s">
        <v>1764</v>
      </c>
      <c r="J145" s="5" t="s">
        <v>2297</v>
      </c>
    </row>
    <row r="146" spans="1:10">
      <c r="A146" s="5">
        <v>145</v>
      </c>
      <c r="B146" s="5" t="s">
        <v>1690</v>
      </c>
      <c r="C146" s="5" t="s">
        <v>149</v>
      </c>
      <c r="D146" s="5" t="s">
        <v>2202</v>
      </c>
      <c r="E146" s="5" t="s">
        <v>2203</v>
      </c>
      <c r="F146" s="5" t="s">
        <v>2204</v>
      </c>
      <c r="G146" s="5" t="s">
        <v>1947</v>
      </c>
      <c r="J146" s="5" t="s">
        <v>2297</v>
      </c>
    </row>
    <row r="147" spans="1:10">
      <c r="A147" s="5">
        <v>146</v>
      </c>
      <c r="B147" s="5" t="s">
        <v>1690</v>
      </c>
      <c r="C147" s="5" t="s">
        <v>149</v>
      </c>
      <c r="D147" s="5" t="s">
        <v>2205</v>
      </c>
      <c r="E147" s="5" t="s">
        <v>2206</v>
      </c>
      <c r="F147" s="5" t="s">
        <v>2207</v>
      </c>
      <c r="G147" s="5" t="s">
        <v>1983</v>
      </c>
      <c r="J147" s="5" t="s">
        <v>2297</v>
      </c>
    </row>
    <row r="148" spans="1:10">
      <c r="A148" s="5">
        <v>147</v>
      </c>
      <c r="B148" s="5" t="s">
        <v>1690</v>
      </c>
      <c r="C148" s="5" t="s">
        <v>149</v>
      </c>
      <c r="D148" s="5" t="s">
        <v>2208</v>
      </c>
      <c r="E148" s="5" t="s">
        <v>2209</v>
      </c>
      <c r="F148" s="5" t="s">
        <v>2210</v>
      </c>
      <c r="G148" s="5" t="s">
        <v>2211</v>
      </c>
      <c r="J148" s="5" t="s">
        <v>2297</v>
      </c>
    </row>
    <row r="149" spans="1:10">
      <c r="A149" s="5">
        <v>148</v>
      </c>
      <c r="B149" s="5" t="s">
        <v>1690</v>
      </c>
      <c r="C149" s="5" t="s">
        <v>149</v>
      </c>
      <c r="D149" s="5" t="s">
        <v>2212</v>
      </c>
      <c r="E149" s="5" t="s">
        <v>2213</v>
      </c>
      <c r="F149" s="5" t="s">
        <v>2214</v>
      </c>
      <c r="G149" s="5" t="s">
        <v>2132</v>
      </c>
      <c r="J149" s="5" t="s">
        <v>2297</v>
      </c>
    </row>
    <row r="150" spans="1:10">
      <c r="A150" s="5">
        <v>149</v>
      </c>
      <c r="B150" s="5" t="s">
        <v>1690</v>
      </c>
      <c r="C150" s="5" t="s">
        <v>149</v>
      </c>
      <c r="D150" s="5" t="s">
        <v>2215</v>
      </c>
      <c r="E150" s="5" t="s">
        <v>2216</v>
      </c>
      <c r="F150" s="5" t="s">
        <v>2217</v>
      </c>
      <c r="G150" s="5" t="s">
        <v>1900</v>
      </c>
      <c r="J150" s="5" t="s">
        <v>2297</v>
      </c>
    </row>
    <row r="151" spans="1:10">
      <c r="A151" s="5">
        <v>150</v>
      </c>
      <c r="B151" s="5" t="s">
        <v>1690</v>
      </c>
      <c r="C151" s="5" t="s">
        <v>149</v>
      </c>
      <c r="D151" s="5" t="s">
        <v>2218</v>
      </c>
      <c r="E151" s="5" t="s">
        <v>2219</v>
      </c>
      <c r="F151" s="5" t="s">
        <v>2220</v>
      </c>
      <c r="G151" s="5" t="s">
        <v>1951</v>
      </c>
      <c r="J151" s="5" t="s">
        <v>2297</v>
      </c>
    </row>
    <row r="152" spans="1:10">
      <c r="A152" s="5">
        <v>151</v>
      </c>
      <c r="B152" s="5" t="s">
        <v>1690</v>
      </c>
      <c r="C152" s="5" t="s">
        <v>149</v>
      </c>
      <c r="D152" s="5" t="s">
        <v>2221</v>
      </c>
      <c r="E152" s="5" t="s">
        <v>2222</v>
      </c>
      <c r="F152" s="5" t="s">
        <v>1709</v>
      </c>
      <c r="G152" s="5" t="s">
        <v>2223</v>
      </c>
      <c r="J152" s="5" t="s">
        <v>2297</v>
      </c>
    </row>
    <row r="153" spans="1:10">
      <c r="A153" s="5">
        <v>152</v>
      </c>
      <c r="B153" s="5" t="s">
        <v>1690</v>
      </c>
      <c r="C153" s="5" t="s">
        <v>149</v>
      </c>
      <c r="D153" s="5" t="s">
        <v>2224</v>
      </c>
      <c r="E153" s="5" t="s">
        <v>2225</v>
      </c>
      <c r="F153" s="5" t="s">
        <v>2226</v>
      </c>
      <c r="G153" s="5" t="s">
        <v>2139</v>
      </c>
      <c r="J153" s="5" t="s">
        <v>2297</v>
      </c>
    </row>
    <row r="154" spans="1:10">
      <c r="A154" s="5">
        <v>153</v>
      </c>
      <c r="B154" s="5" t="s">
        <v>1690</v>
      </c>
      <c r="C154" s="5" t="s">
        <v>149</v>
      </c>
      <c r="D154" s="5" t="s">
        <v>2227</v>
      </c>
      <c r="E154" s="5" t="s">
        <v>2228</v>
      </c>
      <c r="F154" s="5" t="s">
        <v>2229</v>
      </c>
      <c r="G154" s="5" t="s">
        <v>1745</v>
      </c>
      <c r="J154" s="5" t="s">
        <v>2297</v>
      </c>
    </row>
    <row r="155" spans="1:10">
      <c r="A155" s="5">
        <v>154</v>
      </c>
      <c r="B155" s="5" t="s">
        <v>1690</v>
      </c>
      <c r="C155" s="5" t="s">
        <v>149</v>
      </c>
      <c r="D155" s="5" t="s">
        <v>2230</v>
      </c>
      <c r="E155" s="5" t="s">
        <v>2231</v>
      </c>
      <c r="F155" s="5" t="s">
        <v>2232</v>
      </c>
      <c r="G155" s="5" t="s">
        <v>2233</v>
      </c>
      <c r="J155" s="5" t="s">
        <v>2297</v>
      </c>
    </row>
    <row r="156" spans="1:10">
      <c r="A156" s="5">
        <v>155</v>
      </c>
      <c r="B156" s="5" t="s">
        <v>1690</v>
      </c>
      <c r="C156" s="5" t="s">
        <v>149</v>
      </c>
      <c r="D156" s="5" t="s">
        <v>2234</v>
      </c>
      <c r="E156" s="5" t="s">
        <v>2235</v>
      </c>
      <c r="F156" s="5" t="s">
        <v>2236</v>
      </c>
      <c r="G156" s="5" t="s">
        <v>2175</v>
      </c>
      <c r="J156" s="5" t="s">
        <v>2297</v>
      </c>
    </row>
    <row r="157" spans="1:10">
      <c r="A157" s="5">
        <v>156</v>
      </c>
      <c r="B157" s="5" t="s">
        <v>1690</v>
      </c>
      <c r="C157" s="5" t="s">
        <v>149</v>
      </c>
      <c r="D157" s="5" t="s">
        <v>2237</v>
      </c>
      <c r="E157" s="5" t="s">
        <v>2238</v>
      </c>
      <c r="F157" s="5" t="s">
        <v>2239</v>
      </c>
      <c r="G157" s="5" t="s">
        <v>2240</v>
      </c>
      <c r="J157" s="5" t="s">
        <v>2297</v>
      </c>
    </row>
    <row r="158" spans="1:10">
      <c r="A158" s="5">
        <v>157</v>
      </c>
      <c r="B158" s="5" t="s">
        <v>1690</v>
      </c>
      <c r="C158" s="5" t="s">
        <v>149</v>
      </c>
      <c r="D158" s="5" t="s">
        <v>2241</v>
      </c>
      <c r="E158" s="5" t="s">
        <v>2242</v>
      </c>
      <c r="F158" s="5" t="s">
        <v>2243</v>
      </c>
      <c r="G158" s="5" t="s">
        <v>1888</v>
      </c>
      <c r="J158" s="5" t="s">
        <v>2297</v>
      </c>
    </row>
    <row r="159" spans="1:10">
      <c r="A159" s="5">
        <v>158</v>
      </c>
      <c r="B159" s="5" t="s">
        <v>1690</v>
      </c>
      <c r="C159" s="5" t="s">
        <v>149</v>
      </c>
      <c r="D159" s="5" t="s">
        <v>2244</v>
      </c>
      <c r="E159" s="5" t="s">
        <v>2245</v>
      </c>
      <c r="F159" s="5" t="s">
        <v>2239</v>
      </c>
      <c r="G159" s="5" t="s">
        <v>2246</v>
      </c>
      <c r="J159" s="5" t="s">
        <v>2297</v>
      </c>
    </row>
    <row r="160" spans="1:10">
      <c r="A160" s="5">
        <v>159</v>
      </c>
      <c r="B160" s="5" t="s">
        <v>1690</v>
      </c>
      <c r="C160" s="5" t="s">
        <v>149</v>
      </c>
      <c r="D160" s="5" t="s">
        <v>2247</v>
      </c>
      <c r="E160" s="5" t="s">
        <v>2248</v>
      </c>
      <c r="F160" s="5" t="s">
        <v>2249</v>
      </c>
      <c r="G160" s="5" t="s">
        <v>1732</v>
      </c>
      <c r="J160" s="5" t="s">
        <v>2297</v>
      </c>
    </row>
    <row r="161" spans="1:10">
      <c r="A161" s="5">
        <v>160</v>
      </c>
      <c r="B161" s="5" t="s">
        <v>1690</v>
      </c>
      <c r="C161" s="5" t="s">
        <v>149</v>
      </c>
      <c r="D161" s="5" t="s">
        <v>2250</v>
      </c>
      <c r="E161" s="5" t="s">
        <v>2251</v>
      </c>
      <c r="F161" s="5" t="s">
        <v>2252</v>
      </c>
      <c r="G161" s="5" t="s">
        <v>2253</v>
      </c>
      <c r="J161" s="5" t="s">
        <v>2297</v>
      </c>
    </row>
    <row r="162" spans="1:10">
      <c r="A162" s="5">
        <v>161</v>
      </c>
      <c r="B162" s="5" t="s">
        <v>1690</v>
      </c>
      <c r="C162" s="5" t="s">
        <v>149</v>
      </c>
      <c r="D162" s="5" t="s">
        <v>2254</v>
      </c>
      <c r="E162" s="5" t="s">
        <v>2255</v>
      </c>
      <c r="F162" s="5" t="s">
        <v>2256</v>
      </c>
      <c r="G162" s="5" t="s">
        <v>2175</v>
      </c>
      <c r="J162" s="5" t="s">
        <v>2297</v>
      </c>
    </row>
    <row r="163" spans="1:10">
      <c r="A163" s="5">
        <v>162</v>
      </c>
      <c r="B163" s="5" t="s">
        <v>1690</v>
      </c>
      <c r="C163" s="5" t="s">
        <v>149</v>
      </c>
      <c r="D163" s="5" t="s">
        <v>2257</v>
      </c>
      <c r="E163" s="5" t="s">
        <v>2258</v>
      </c>
      <c r="F163" s="5" t="s">
        <v>2259</v>
      </c>
      <c r="G163" s="5" t="s">
        <v>1745</v>
      </c>
      <c r="J163" s="5" t="s">
        <v>2297</v>
      </c>
    </row>
    <row r="164" spans="1:10">
      <c r="A164" s="5">
        <v>163</v>
      </c>
      <c r="B164" s="5" t="s">
        <v>1690</v>
      </c>
      <c r="C164" s="5" t="s">
        <v>149</v>
      </c>
      <c r="D164" s="5" t="s">
        <v>2260</v>
      </c>
      <c r="E164" s="5" t="s">
        <v>2261</v>
      </c>
      <c r="F164" s="5" t="s">
        <v>2262</v>
      </c>
      <c r="G164" s="5" t="s">
        <v>1900</v>
      </c>
      <c r="J164" s="5" t="s">
        <v>2297</v>
      </c>
    </row>
    <row r="165" spans="1:10">
      <c r="A165" s="5">
        <v>164</v>
      </c>
      <c r="B165" s="5" t="s">
        <v>1690</v>
      </c>
      <c r="C165" s="5" t="s">
        <v>149</v>
      </c>
      <c r="D165" s="5" t="s">
        <v>2263</v>
      </c>
      <c r="E165" s="5" t="s">
        <v>2264</v>
      </c>
      <c r="F165" s="5" t="s">
        <v>2265</v>
      </c>
      <c r="G165" s="5" t="s">
        <v>1900</v>
      </c>
      <c r="J165" s="5" t="s">
        <v>2297</v>
      </c>
    </row>
    <row r="166" spans="1:10">
      <c r="A166" s="5">
        <v>165</v>
      </c>
      <c r="B166" s="5" t="s">
        <v>1690</v>
      </c>
      <c r="C166" s="5" t="s">
        <v>149</v>
      </c>
      <c r="D166" s="5" t="s">
        <v>2266</v>
      </c>
      <c r="E166" s="5" t="s">
        <v>2267</v>
      </c>
      <c r="F166" s="5" t="s">
        <v>2268</v>
      </c>
      <c r="G166" s="5" t="s">
        <v>2191</v>
      </c>
      <c r="J166" s="5" t="s">
        <v>2297</v>
      </c>
    </row>
    <row r="167" spans="1:10">
      <c r="A167" s="5">
        <v>166</v>
      </c>
      <c r="B167" s="5" t="s">
        <v>1690</v>
      </c>
      <c r="C167" s="5" t="s">
        <v>149</v>
      </c>
      <c r="D167" s="5" t="s">
        <v>2269</v>
      </c>
      <c r="E167" s="5" t="s">
        <v>2270</v>
      </c>
      <c r="F167" s="5" t="s">
        <v>2252</v>
      </c>
      <c r="G167" s="5" t="s">
        <v>2271</v>
      </c>
      <c r="J167" s="5" t="s">
        <v>2297</v>
      </c>
    </row>
    <row r="168" spans="1:10">
      <c r="A168" s="5">
        <v>167</v>
      </c>
      <c r="B168" s="5" t="s">
        <v>1690</v>
      </c>
      <c r="C168" s="5" t="s">
        <v>149</v>
      </c>
      <c r="D168" s="5" t="s">
        <v>2272</v>
      </c>
      <c r="E168" s="5" t="s">
        <v>2273</v>
      </c>
      <c r="F168" s="5" t="s">
        <v>2274</v>
      </c>
      <c r="G168" s="5" t="s">
        <v>2275</v>
      </c>
      <c r="J168" s="5" t="s">
        <v>2297</v>
      </c>
    </row>
    <row r="169" spans="1:10">
      <c r="A169" s="5">
        <v>168</v>
      </c>
      <c r="B169" s="5" t="s">
        <v>1690</v>
      </c>
      <c r="C169" s="5" t="s">
        <v>149</v>
      </c>
      <c r="D169" s="5" t="s">
        <v>2276</v>
      </c>
      <c r="E169" s="5" t="s">
        <v>2277</v>
      </c>
      <c r="F169" s="5" t="s">
        <v>2274</v>
      </c>
      <c r="G169" s="5" t="s">
        <v>2278</v>
      </c>
      <c r="H169" s="5" t="s">
        <v>2279</v>
      </c>
      <c r="J169" s="5" t="s">
        <v>2297</v>
      </c>
    </row>
    <row r="170" spans="1:10">
      <c r="A170" s="5">
        <v>169</v>
      </c>
      <c r="B170" s="5" t="s">
        <v>1690</v>
      </c>
      <c r="C170" s="5" t="s">
        <v>149</v>
      </c>
      <c r="D170" s="5" t="s">
        <v>2280</v>
      </c>
      <c r="E170" s="5" t="s">
        <v>2281</v>
      </c>
      <c r="F170" s="5" t="s">
        <v>1719</v>
      </c>
      <c r="G170" s="5" t="s">
        <v>2271</v>
      </c>
      <c r="J170" s="5" t="s">
        <v>2297</v>
      </c>
    </row>
    <row r="171" spans="1:10">
      <c r="A171" s="5">
        <v>170</v>
      </c>
      <c r="B171" s="5" t="s">
        <v>1690</v>
      </c>
      <c r="C171" s="5" t="s">
        <v>149</v>
      </c>
      <c r="D171" s="5" t="s">
        <v>2282</v>
      </c>
      <c r="E171" s="5" t="s">
        <v>2283</v>
      </c>
      <c r="F171" s="5" t="s">
        <v>2284</v>
      </c>
      <c r="G171" s="5" t="s">
        <v>2285</v>
      </c>
      <c r="J171" s="5" t="s">
        <v>2297</v>
      </c>
    </row>
    <row r="172" spans="1:10">
      <c r="A172" s="5">
        <v>171</v>
      </c>
      <c r="B172" s="5" t="s">
        <v>1690</v>
      </c>
      <c r="C172" s="5" t="s">
        <v>149</v>
      </c>
      <c r="D172" s="5" t="s">
        <v>2286</v>
      </c>
      <c r="E172" s="5" t="s">
        <v>2287</v>
      </c>
      <c r="F172" s="5" t="s">
        <v>2288</v>
      </c>
      <c r="G172" s="5" t="s">
        <v>2289</v>
      </c>
      <c r="J172" s="5" t="s">
        <v>2297</v>
      </c>
    </row>
    <row r="173" spans="1:10">
      <c r="A173" s="5">
        <v>172</v>
      </c>
      <c r="B173" s="5" t="s">
        <v>1690</v>
      </c>
      <c r="C173" s="5" t="s">
        <v>149</v>
      </c>
      <c r="D173" s="5" t="s">
        <v>2290</v>
      </c>
      <c r="E173" s="5" t="s">
        <v>2291</v>
      </c>
      <c r="F173" s="5" t="s">
        <v>2292</v>
      </c>
      <c r="G173" s="5" t="s">
        <v>2293</v>
      </c>
      <c r="J173" s="5" t="s">
        <v>2297</v>
      </c>
    </row>
    <row r="174" spans="1:10">
      <c r="A174" s="5">
        <v>173</v>
      </c>
      <c r="B174" s="5" t="s">
        <v>1690</v>
      </c>
      <c r="C174" s="5" t="s">
        <v>149</v>
      </c>
      <c r="D174" s="5" t="s">
        <v>2294</v>
      </c>
      <c r="E174" s="5" t="s">
        <v>2295</v>
      </c>
      <c r="F174" s="5" t="s">
        <v>2232</v>
      </c>
      <c r="G174" s="5" t="s">
        <v>2296</v>
      </c>
      <c r="J174" s="5" t="s">
        <v>2297</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8" hidden="1" customWidth="1"/>
    <col min="18" max="18" width="14.42578125" style="212" hidden="1" customWidth="1"/>
    <col min="19" max="22" width="9.140625" style="355"/>
    <col min="23" max="16384" width="9.140625" style="36"/>
  </cols>
  <sheetData>
    <row r="1" spans="1:256" s="202" customFormat="1" ht="16.5" hidden="1" customHeight="1">
      <c r="C1" s="349"/>
      <c r="H1" s="349"/>
      <c r="I1" s="349"/>
      <c r="J1" s="349"/>
      <c r="K1" s="349" t="s">
        <v>514</v>
      </c>
      <c r="L1" s="359" t="s">
        <v>400</v>
      </c>
      <c r="M1" s="394" t="s">
        <v>513</v>
      </c>
      <c r="N1" s="394"/>
      <c r="O1" s="394"/>
      <c r="P1" s="394"/>
      <c r="Q1" s="395"/>
      <c r="R1" s="394"/>
      <c r="S1" s="394"/>
      <c r="T1" s="394"/>
      <c r="U1" s="394"/>
      <c r="V1" s="394"/>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359"/>
      <c r="BW1" s="359"/>
      <c r="BX1" s="359"/>
      <c r="BY1" s="359"/>
      <c r="BZ1" s="359"/>
      <c r="CA1" s="359"/>
      <c r="CB1" s="359"/>
      <c r="CC1" s="359"/>
      <c r="CD1" s="359"/>
      <c r="CE1" s="359"/>
      <c r="CF1" s="359"/>
      <c r="CG1" s="359"/>
      <c r="CH1" s="359"/>
      <c r="CI1" s="359"/>
      <c r="CJ1" s="359"/>
      <c r="CK1" s="359"/>
      <c r="CL1" s="359"/>
      <c r="CM1" s="359"/>
      <c r="CN1" s="359"/>
      <c r="CO1" s="359"/>
      <c r="CP1" s="359"/>
      <c r="CQ1" s="359"/>
      <c r="CR1" s="359"/>
      <c r="CS1" s="359"/>
      <c r="CT1" s="359"/>
      <c r="CU1" s="359"/>
      <c r="CV1" s="359"/>
      <c r="CW1" s="359"/>
      <c r="CX1" s="359"/>
      <c r="CY1" s="359"/>
      <c r="CZ1" s="359"/>
      <c r="DA1" s="359"/>
      <c r="DB1" s="359"/>
      <c r="DC1" s="359"/>
      <c r="DD1" s="359"/>
      <c r="DE1" s="359"/>
      <c r="DF1" s="359"/>
      <c r="DG1" s="359"/>
      <c r="DH1" s="359"/>
      <c r="DI1" s="359"/>
      <c r="DJ1" s="359"/>
      <c r="DK1" s="359"/>
      <c r="DL1" s="359"/>
      <c r="DM1" s="359"/>
      <c r="DN1" s="359"/>
      <c r="DO1" s="359"/>
      <c r="DP1" s="359"/>
      <c r="DQ1" s="359"/>
      <c r="DR1" s="359"/>
      <c r="DS1" s="359"/>
      <c r="DT1" s="359"/>
      <c r="DU1" s="359"/>
      <c r="DV1" s="359"/>
      <c r="DW1" s="359"/>
      <c r="DX1" s="359"/>
      <c r="DY1" s="359"/>
      <c r="DZ1" s="359"/>
      <c r="EA1" s="359"/>
      <c r="EB1" s="359"/>
      <c r="EC1" s="359"/>
      <c r="ED1" s="359"/>
      <c r="EE1" s="359"/>
      <c r="EF1" s="359"/>
      <c r="EG1" s="359"/>
      <c r="EH1" s="359"/>
      <c r="EI1" s="359"/>
      <c r="EJ1" s="359"/>
      <c r="EK1" s="359"/>
      <c r="EL1" s="359"/>
      <c r="EM1" s="359"/>
      <c r="EN1" s="359"/>
      <c r="EO1" s="359"/>
      <c r="EP1" s="359"/>
      <c r="EQ1" s="359"/>
      <c r="ER1" s="359"/>
      <c r="ES1" s="359"/>
      <c r="ET1" s="359"/>
      <c r="EU1" s="359"/>
      <c r="EV1" s="359"/>
      <c r="EW1" s="359"/>
      <c r="EX1" s="359"/>
      <c r="EY1" s="359"/>
      <c r="EZ1" s="359"/>
      <c r="FA1" s="359"/>
      <c r="FB1" s="359"/>
      <c r="FC1" s="359"/>
      <c r="FD1" s="359"/>
      <c r="FE1" s="359"/>
      <c r="FF1" s="359"/>
      <c r="FG1" s="359"/>
      <c r="FH1" s="359"/>
      <c r="FI1" s="359"/>
      <c r="FJ1" s="359"/>
      <c r="FK1" s="359"/>
      <c r="FL1" s="359"/>
      <c r="FM1" s="359"/>
      <c r="FN1" s="359"/>
      <c r="FO1" s="359"/>
      <c r="FP1" s="359"/>
      <c r="FQ1" s="359"/>
      <c r="FR1" s="359"/>
      <c r="FS1" s="359"/>
      <c r="FT1" s="359"/>
      <c r="FU1" s="359"/>
      <c r="FV1" s="359"/>
      <c r="FW1" s="359"/>
      <c r="FX1" s="359"/>
      <c r="FY1" s="359"/>
      <c r="FZ1" s="359"/>
      <c r="GA1" s="359"/>
      <c r="GB1" s="359"/>
      <c r="GC1" s="359"/>
      <c r="GD1" s="359"/>
      <c r="GE1" s="359"/>
      <c r="GF1" s="359"/>
      <c r="GG1" s="359"/>
      <c r="GH1" s="359"/>
      <c r="GI1" s="359"/>
      <c r="GJ1" s="359"/>
      <c r="GK1" s="359"/>
      <c r="GL1" s="359"/>
      <c r="GM1" s="359"/>
      <c r="GN1" s="359"/>
      <c r="GO1" s="359"/>
      <c r="GP1" s="359"/>
      <c r="GQ1" s="359"/>
      <c r="GR1" s="359"/>
      <c r="GS1" s="359"/>
      <c r="GT1" s="359"/>
      <c r="GU1" s="359"/>
      <c r="GV1" s="359"/>
      <c r="GW1" s="359"/>
      <c r="GX1" s="359"/>
      <c r="GY1" s="359"/>
      <c r="GZ1" s="359"/>
      <c r="HA1" s="359"/>
      <c r="HB1" s="359"/>
      <c r="HC1" s="359"/>
      <c r="HD1" s="359"/>
      <c r="HE1" s="359"/>
      <c r="HF1" s="359"/>
      <c r="HG1" s="359"/>
      <c r="HH1" s="359"/>
      <c r="HI1" s="359"/>
      <c r="HJ1" s="359"/>
      <c r="HK1" s="359"/>
      <c r="HL1" s="359"/>
      <c r="HM1" s="359"/>
      <c r="HN1" s="359"/>
      <c r="HO1" s="359"/>
      <c r="HP1" s="359"/>
      <c r="HQ1" s="359"/>
      <c r="HR1" s="359"/>
      <c r="HS1" s="359"/>
      <c r="HT1" s="359"/>
      <c r="HU1" s="359"/>
      <c r="HV1" s="359"/>
      <c r="HW1" s="359"/>
      <c r="HX1" s="359"/>
      <c r="HY1" s="359"/>
      <c r="HZ1" s="359"/>
      <c r="IA1" s="359"/>
      <c r="IB1" s="359"/>
      <c r="IC1" s="359"/>
      <c r="ID1" s="359"/>
      <c r="IE1" s="359"/>
      <c r="IF1" s="359"/>
      <c r="IG1" s="359"/>
      <c r="IH1" s="359"/>
      <c r="II1" s="359"/>
      <c r="IJ1" s="359"/>
      <c r="IK1" s="359"/>
      <c r="IL1" s="359"/>
      <c r="IM1" s="359"/>
      <c r="IN1" s="359"/>
      <c r="IO1" s="359"/>
      <c r="IP1" s="359"/>
      <c r="IQ1" s="359"/>
      <c r="IR1" s="359"/>
      <c r="IS1" s="359"/>
      <c r="IT1" s="359"/>
      <c r="IU1" s="359"/>
      <c r="IV1" s="359"/>
    </row>
    <row r="2" spans="1:256" s="363" customFormat="1" ht="16.5" hidden="1" customHeight="1">
      <c r="A2" s="360"/>
      <c r="B2" s="360"/>
      <c r="C2" s="361"/>
      <c r="D2" s="360"/>
      <c r="E2" s="360"/>
      <c r="F2" s="360"/>
      <c r="G2" s="360"/>
      <c r="H2" s="360"/>
      <c r="I2" s="360"/>
      <c r="J2" s="360"/>
      <c r="K2" s="360"/>
      <c r="L2" s="360"/>
      <c r="M2" s="394"/>
      <c r="N2" s="394"/>
      <c r="O2" s="394"/>
      <c r="P2" s="394"/>
      <c r="Q2" s="395"/>
      <c r="R2" s="394"/>
      <c r="S2" s="362"/>
      <c r="T2" s="362"/>
      <c r="U2" s="362"/>
      <c r="V2" s="362"/>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c r="BU2" s="361"/>
      <c r="BV2" s="361"/>
      <c r="BW2" s="361"/>
      <c r="BX2" s="361"/>
      <c r="BY2" s="361"/>
      <c r="BZ2" s="361"/>
      <c r="CA2" s="361"/>
      <c r="CB2" s="361"/>
      <c r="CC2" s="361"/>
      <c r="CD2" s="361"/>
      <c r="CE2" s="361"/>
      <c r="CF2" s="361"/>
      <c r="CG2" s="361"/>
      <c r="CH2" s="361"/>
      <c r="CI2" s="361"/>
      <c r="CJ2" s="361"/>
      <c r="CK2" s="361"/>
      <c r="CL2" s="361"/>
      <c r="CM2" s="361"/>
      <c r="CN2" s="361"/>
      <c r="CO2" s="361"/>
      <c r="CP2" s="361"/>
      <c r="CQ2" s="361"/>
      <c r="CR2" s="361"/>
      <c r="CS2" s="361"/>
      <c r="CT2" s="361"/>
      <c r="CU2" s="361"/>
      <c r="CV2" s="361"/>
      <c r="CW2" s="361"/>
      <c r="CX2" s="361"/>
      <c r="CY2" s="361"/>
      <c r="CZ2" s="361"/>
      <c r="DA2" s="361"/>
      <c r="DB2" s="361"/>
      <c r="DC2" s="361"/>
      <c r="DD2" s="361"/>
      <c r="DE2" s="361"/>
      <c r="DF2" s="361"/>
      <c r="DG2" s="361"/>
      <c r="DH2" s="361"/>
      <c r="DI2" s="361"/>
      <c r="DJ2" s="361"/>
      <c r="DK2" s="361"/>
      <c r="DL2" s="361"/>
      <c r="DM2" s="361"/>
      <c r="DN2" s="361"/>
      <c r="DO2" s="361"/>
      <c r="DP2" s="361"/>
      <c r="DQ2" s="361"/>
      <c r="DR2" s="361"/>
      <c r="DS2" s="361"/>
      <c r="DT2" s="361"/>
      <c r="DU2" s="361"/>
      <c r="DV2" s="361"/>
      <c r="DW2" s="361"/>
      <c r="DX2" s="361"/>
      <c r="DY2" s="361"/>
      <c r="DZ2" s="361"/>
      <c r="EA2" s="361"/>
      <c r="EB2" s="361"/>
      <c r="EC2" s="361"/>
      <c r="ED2" s="361"/>
      <c r="EE2" s="361"/>
      <c r="EF2" s="361"/>
      <c r="EG2" s="361"/>
      <c r="EH2" s="361"/>
      <c r="EI2" s="361"/>
      <c r="EJ2" s="361"/>
      <c r="EK2" s="361"/>
      <c r="EL2" s="361"/>
      <c r="EM2" s="361"/>
      <c r="EN2" s="361"/>
      <c r="EO2" s="361"/>
      <c r="EP2" s="361"/>
      <c r="EQ2" s="361"/>
      <c r="ER2" s="361"/>
      <c r="ES2" s="361"/>
      <c r="ET2" s="361"/>
    </row>
    <row r="3" spans="1:256" s="126" customFormat="1" ht="3" customHeight="1">
      <c r="A3" s="125"/>
      <c r="B3" s="36"/>
      <c r="C3" s="230"/>
      <c r="D3" s="100"/>
      <c r="E3" s="100"/>
      <c r="F3" s="100"/>
      <c r="G3" s="100"/>
      <c r="H3" s="100"/>
      <c r="I3" s="100"/>
      <c r="J3" s="100"/>
      <c r="K3" s="100"/>
      <c r="L3" s="233"/>
      <c r="M3" s="212"/>
      <c r="N3" s="212"/>
      <c r="O3" s="212"/>
      <c r="P3" s="212"/>
      <c r="Q3" s="358"/>
      <c r="R3" s="212"/>
      <c r="S3" s="355"/>
      <c r="T3" s="355"/>
      <c r="U3" s="355"/>
      <c r="V3" s="355"/>
    </row>
    <row r="4" spans="1:256" s="126" customFormat="1" ht="22.5">
      <c r="A4" s="125"/>
      <c r="B4" s="36"/>
      <c r="C4" s="230"/>
      <c r="D4" s="1160" t="s">
        <v>396</v>
      </c>
      <c r="E4" s="1161"/>
      <c r="F4" s="1161"/>
      <c r="G4" s="1161"/>
      <c r="H4" s="1162"/>
      <c r="I4" s="434"/>
      <c r="M4" s="212"/>
      <c r="N4" s="212"/>
      <c r="O4" s="212"/>
      <c r="P4" s="212"/>
      <c r="Q4" s="358"/>
      <c r="R4" s="212"/>
      <c r="S4" s="355"/>
      <c r="T4" s="355"/>
      <c r="U4" s="355"/>
      <c r="V4" s="355"/>
    </row>
    <row r="5" spans="1:256" s="126" customFormat="1" ht="3" hidden="1" customHeight="1">
      <c r="A5" s="125"/>
      <c r="B5" s="36"/>
      <c r="C5" s="230"/>
      <c r="D5" s="100"/>
      <c r="E5" s="100"/>
      <c r="F5" s="100"/>
      <c r="G5" s="100"/>
      <c r="H5" s="234"/>
      <c r="I5" s="234"/>
      <c r="J5" s="234"/>
      <c r="K5" s="234"/>
      <c r="L5" s="235"/>
      <c r="M5" s="212"/>
      <c r="N5" s="212"/>
      <c r="O5" s="212"/>
      <c r="P5" s="212"/>
      <c r="Q5" s="358"/>
      <c r="R5" s="212"/>
      <c r="S5" s="355"/>
      <c r="T5" s="355"/>
      <c r="U5" s="355"/>
      <c r="V5" s="355"/>
    </row>
    <row r="6" spans="1:256" s="126" customFormat="1" ht="20.100000000000001" hidden="1" customHeight="1">
      <c r="A6" s="236"/>
      <c r="B6" s="236"/>
      <c r="C6" s="230"/>
      <c r="D6" s="1163"/>
      <c r="E6" s="1163"/>
      <c r="F6" s="1164" t="s">
        <v>83</v>
      </c>
      <c r="G6" s="1164"/>
      <c r="H6" s="234"/>
      <c r="I6" s="234"/>
      <c r="J6" s="237"/>
      <c r="K6" s="238"/>
      <c r="L6" s="238"/>
      <c r="M6" s="212"/>
      <c r="N6" s="212"/>
      <c r="O6" s="212"/>
      <c r="P6" s="212"/>
      <c r="Q6" s="358"/>
      <c r="R6" s="212"/>
      <c r="S6" s="355"/>
      <c r="T6" s="355"/>
      <c r="U6" s="355"/>
      <c r="V6" s="355"/>
    </row>
    <row r="7" spans="1:256" ht="3" customHeight="1"/>
    <row r="8" spans="1:256" s="126" customFormat="1">
      <c r="A8" s="125"/>
      <c r="B8" s="36"/>
      <c r="C8" s="230"/>
      <c r="D8" s="1151" t="s">
        <v>16</v>
      </c>
      <c r="E8" s="1151"/>
      <c r="F8" s="1151" t="s">
        <v>397</v>
      </c>
      <c r="G8" s="1151"/>
      <c r="H8" s="1151"/>
      <c r="I8" s="1165" t="s">
        <v>398</v>
      </c>
      <c r="J8" s="1165"/>
      <c r="K8" s="1165"/>
      <c r="L8" s="1165"/>
      <c r="M8" s="212"/>
      <c r="N8" s="212"/>
      <c r="O8" s="212"/>
      <c r="P8" s="212"/>
      <c r="Q8" s="358"/>
      <c r="R8" s="212"/>
      <c r="S8" s="355"/>
      <c r="T8" s="355"/>
      <c r="U8" s="355"/>
      <c r="V8" s="355"/>
    </row>
    <row r="9" spans="1:256" s="126" customFormat="1" ht="20.25" customHeight="1">
      <c r="A9" s="125"/>
      <c r="B9" s="36"/>
      <c r="C9" s="230"/>
      <c r="D9" s="240" t="s">
        <v>91</v>
      </c>
      <c r="E9" s="240" t="s">
        <v>399</v>
      </c>
      <c r="F9" s="1156" t="s">
        <v>91</v>
      </c>
      <c r="G9" s="1157"/>
      <c r="H9" s="241" t="s">
        <v>399</v>
      </c>
      <c r="I9" s="1158" t="s">
        <v>91</v>
      </c>
      <c r="J9" s="1158"/>
      <c r="K9" s="241" t="s">
        <v>399</v>
      </c>
      <c r="L9" s="241" t="s">
        <v>400</v>
      </c>
      <c r="M9" s="212"/>
      <c r="N9" s="212"/>
      <c r="O9" s="212"/>
      <c r="P9" s="212"/>
      <c r="Q9" s="358"/>
      <c r="R9" s="212"/>
      <c r="S9" s="355"/>
      <c r="T9" s="355"/>
      <c r="U9" s="355"/>
      <c r="V9" s="355"/>
    </row>
    <row r="10" spans="1:256" ht="12" customHeight="1">
      <c r="C10" s="249"/>
      <c r="D10" s="353" t="s">
        <v>92</v>
      </c>
      <c r="E10" s="353" t="s">
        <v>48</v>
      </c>
      <c r="F10" s="1159" t="s">
        <v>49</v>
      </c>
      <c r="G10" s="1159"/>
      <c r="H10" s="353" t="s">
        <v>50</v>
      </c>
      <c r="I10" s="1159" t="s">
        <v>67</v>
      </c>
      <c r="J10" s="1159"/>
      <c r="K10" s="353" t="s">
        <v>68</v>
      </c>
      <c r="L10" s="353" t="s">
        <v>182</v>
      </c>
      <c r="M10" s="263"/>
      <c r="N10" s="263"/>
      <c r="O10" s="263"/>
      <c r="P10" s="263"/>
      <c r="Q10" s="239"/>
      <c r="R10" s="263"/>
      <c r="S10" s="354"/>
      <c r="T10" s="354"/>
      <c r="U10" s="354"/>
      <c r="V10" s="354"/>
    </row>
    <row r="11" spans="1:256" s="126" customFormat="1" hidden="1">
      <c r="A11" s="36"/>
      <c r="B11" s="36"/>
      <c r="C11" s="230"/>
      <c r="D11" s="242">
        <v>0</v>
      </c>
      <c r="E11" s="243"/>
      <c r="F11" s="162"/>
      <c r="G11" s="162"/>
      <c r="H11" s="244"/>
      <c r="I11" s="245"/>
      <c r="J11" s="162"/>
      <c r="K11" s="244"/>
      <c r="L11" s="246"/>
      <c r="M11" s="398" t="s">
        <v>521</v>
      </c>
      <c r="N11" s="212"/>
      <c r="O11" s="212"/>
      <c r="P11" s="212" t="s">
        <v>519</v>
      </c>
      <c r="Q11" s="358" t="s">
        <v>520</v>
      </c>
      <c r="R11" s="212" t="s">
        <v>583</v>
      </c>
      <c r="S11" s="355"/>
      <c r="T11" s="355"/>
      <c r="U11" s="355"/>
      <c r="V11" s="355"/>
    </row>
    <row r="12" spans="1:256" s="265" customFormat="1" ht="0.95" customHeight="1">
      <c r="A12" s="89"/>
      <c r="B12" s="186" t="s">
        <v>404</v>
      </c>
      <c r="C12" s="1150"/>
      <c r="D12" s="1151">
        <v>1</v>
      </c>
      <c r="E12" s="1152" t="s">
        <v>2315</v>
      </c>
      <c r="F12" s="1114"/>
      <c r="G12" s="1098">
        <v>0</v>
      </c>
      <c r="H12" s="356"/>
      <c r="I12" s="250"/>
      <c r="J12" s="393" t="s">
        <v>518</v>
      </c>
      <c r="K12" s="732"/>
      <c r="L12" s="266"/>
      <c r="M12" s="828">
        <f>mergeValue(H12)</f>
        <v>0</v>
      </c>
      <c r="N12" s="1007"/>
      <c r="O12" s="1007"/>
      <c r="P12" s="828" t="str">
        <f>IF(ISERROR(MATCH(Q12,MODesc,0)),"n","y")</f>
        <v>n</v>
      </c>
      <c r="Q12" s="1007" t="s">
        <v>2315</v>
      </c>
      <c r="R12" s="828" t="str">
        <f>K12&amp;"("&amp;L12&amp;")"</f>
        <v>()</v>
      </c>
      <c r="S12" s="186"/>
      <c r="T12" s="186"/>
      <c r="U12" s="248"/>
      <c r="V12" s="186"/>
      <c r="W12" s="186"/>
      <c r="X12" s="186"/>
      <c r="Y12" s="264"/>
      <c r="Z12" s="264"/>
      <c r="AA12" s="595"/>
      <c r="AB12" s="595"/>
      <c r="AC12" s="595"/>
      <c r="AD12" s="595"/>
      <c r="AE12" s="595"/>
      <c r="AF12" s="595"/>
      <c r="AG12" s="595"/>
      <c r="AH12" s="595"/>
      <c r="AI12" s="595"/>
      <c r="AJ12" s="595"/>
      <c r="AK12" s="595"/>
      <c r="AL12" s="595"/>
      <c r="AM12" s="595"/>
      <c r="AN12" s="595"/>
      <c r="AO12" s="595"/>
      <c r="AP12" s="595"/>
      <c r="AQ12" s="595"/>
      <c r="AR12" s="595"/>
      <c r="AS12" s="595"/>
      <c r="AT12" s="595"/>
      <c r="AU12" s="595"/>
      <c r="AV12" s="595"/>
      <c r="AW12" s="595"/>
      <c r="AX12" s="595"/>
      <c r="AY12" s="595"/>
      <c r="AZ12" s="595"/>
      <c r="BA12" s="595"/>
      <c r="BB12" s="595"/>
      <c r="BC12" s="595"/>
      <c r="BD12" s="595"/>
      <c r="BE12" s="595"/>
      <c r="BF12" s="595"/>
      <c r="BG12" s="595"/>
      <c r="BH12" s="595"/>
      <c r="BI12" s="595"/>
      <c r="BJ12" s="595"/>
      <c r="BK12" s="595"/>
      <c r="BL12" s="595"/>
      <c r="BM12" s="595"/>
      <c r="BN12" s="595"/>
      <c r="BO12" s="595"/>
      <c r="BP12" s="595"/>
      <c r="BQ12" s="595"/>
      <c r="BR12" s="595"/>
      <c r="BS12" s="595"/>
      <c r="BT12" s="595"/>
      <c r="BU12" s="595"/>
      <c r="BV12" s="264"/>
      <c r="BW12" s="264"/>
      <c r="BX12" s="264"/>
      <c r="BY12" s="264"/>
      <c r="BZ12" s="264"/>
      <c r="CA12" s="264"/>
      <c r="CB12" s="264"/>
      <c r="CC12" s="264"/>
      <c r="CD12" s="264"/>
      <c r="CE12" s="264"/>
    </row>
    <row r="13" spans="1:256" s="265" customFormat="1" ht="0.95" customHeight="1">
      <c r="A13" s="89"/>
      <c r="B13" s="186" t="s">
        <v>404</v>
      </c>
      <c r="C13" s="1150"/>
      <c r="D13" s="1151"/>
      <c r="E13" s="1153"/>
      <c r="F13" s="1154"/>
      <c r="G13" s="1151">
        <v>1</v>
      </c>
      <c r="H13" s="1148" t="s">
        <v>940</v>
      </c>
      <c r="I13" s="250"/>
      <c r="J13" s="393" t="s">
        <v>518</v>
      </c>
      <c r="K13" s="732"/>
      <c r="L13" s="266"/>
      <c r="M13" s="828" t="str">
        <f>mergeValue(H13)</f>
        <v>Город Волгодонск</v>
      </c>
      <c r="N13" s="1007"/>
      <c r="O13" s="1007"/>
      <c r="P13" s="1007"/>
      <c r="Q13" s="1007"/>
      <c r="R13" s="828" t="str">
        <f>K13&amp;"("&amp;L13&amp;")"</f>
        <v>()</v>
      </c>
      <c r="S13" s="186"/>
      <c r="T13" s="186"/>
      <c r="U13" s="248"/>
      <c r="V13" s="186"/>
      <c r="W13" s="186"/>
      <c r="X13" s="186"/>
      <c r="Y13" s="264"/>
      <c r="Z13" s="264"/>
      <c r="AA13" s="595"/>
      <c r="AB13" s="595"/>
      <c r="AC13" s="595"/>
      <c r="AD13" s="595"/>
      <c r="AE13" s="595"/>
      <c r="AF13" s="595"/>
      <c r="AG13" s="595"/>
      <c r="AH13" s="595"/>
      <c r="AI13" s="595"/>
      <c r="AJ13" s="595"/>
      <c r="AK13" s="595"/>
      <c r="AL13" s="595"/>
      <c r="AM13" s="595"/>
      <c r="AN13" s="595"/>
      <c r="AO13" s="595"/>
      <c r="AP13" s="595"/>
      <c r="AQ13" s="595"/>
      <c r="AR13" s="595"/>
      <c r="AS13" s="595"/>
      <c r="AT13" s="595"/>
      <c r="AU13" s="595"/>
      <c r="AV13" s="595"/>
      <c r="AW13" s="595"/>
      <c r="AX13" s="595"/>
      <c r="AY13" s="595"/>
      <c r="AZ13" s="595"/>
      <c r="BA13" s="595"/>
      <c r="BB13" s="595"/>
      <c r="BC13" s="595"/>
      <c r="BD13" s="595"/>
      <c r="BE13" s="595"/>
      <c r="BF13" s="595"/>
      <c r="BG13" s="595"/>
      <c r="BH13" s="595"/>
      <c r="BI13" s="595"/>
      <c r="BJ13" s="595"/>
      <c r="BK13" s="595"/>
      <c r="BL13" s="595"/>
      <c r="BM13" s="595"/>
      <c r="BN13" s="595"/>
      <c r="BO13" s="595"/>
      <c r="BP13" s="595"/>
      <c r="BQ13" s="595"/>
      <c r="BR13" s="595"/>
      <c r="BS13" s="595"/>
      <c r="BT13" s="595"/>
      <c r="BU13" s="595"/>
      <c r="BV13" s="264"/>
      <c r="BW13" s="264"/>
      <c r="BX13" s="264"/>
      <c r="BY13" s="264"/>
      <c r="BZ13" s="264"/>
      <c r="CA13" s="264"/>
      <c r="CB13" s="264"/>
      <c r="CC13" s="264"/>
      <c r="CD13" s="264"/>
      <c r="CE13" s="264"/>
    </row>
    <row r="14" spans="1:256" s="265" customFormat="1" ht="15" customHeight="1">
      <c r="A14" s="89"/>
      <c r="B14" s="186" t="s">
        <v>404</v>
      </c>
      <c r="C14" s="1150"/>
      <c r="D14" s="1151"/>
      <c r="E14" s="1153"/>
      <c r="F14" s="1155"/>
      <c r="G14" s="1151"/>
      <c r="H14" s="1149"/>
      <c r="I14" s="1119"/>
      <c r="J14" s="1098">
        <v>1</v>
      </c>
      <c r="K14" s="1113" t="s">
        <v>940</v>
      </c>
      <c r="L14" s="247" t="s">
        <v>941</v>
      </c>
      <c r="M14" s="828" t="str">
        <f>mergeValue(H14)</f>
        <v>Город Волгодонск</v>
      </c>
      <c r="N14" s="1007"/>
      <c r="O14" s="1007"/>
      <c r="P14" s="1007"/>
      <c r="Q14" s="1007"/>
      <c r="R14" s="828" t="str">
        <f>K14&amp;" ("&amp;L14&amp;")"</f>
        <v>Город Волгодонск (60712000)</v>
      </c>
      <c r="S14" s="186"/>
      <c r="T14" s="186"/>
      <c r="U14" s="248"/>
      <c r="V14" s="186"/>
      <c r="W14" s="186"/>
      <c r="X14" s="186"/>
      <c r="Y14" s="264"/>
      <c r="Z14" s="264"/>
      <c r="AA14" s="595"/>
      <c r="AB14" s="595"/>
      <c r="AC14" s="595"/>
      <c r="AD14" s="595"/>
      <c r="AE14" s="595"/>
      <c r="AF14" s="595"/>
      <c r="AG14" s="595"/>
      <c r="AH14" s="595"/>
      <c r="AI14" s="595"/>
      <c r="AJ14" s="595"/>
      <c r="AK14" s="595"/>
      <c r="AL14" s="595"/>
      <c r="AM14" s="595"/>
      <c r="AN14" s="595"/>
      <c r="AO14" s="595"/>
      <c r="AP14" s="595"/>
      <c r="AQ14" s="595"/>
      <c r="AR14" s="595"/>
      <c r="AS14" s="595"/>
      <c r="AT14" s="595"/>
      <c r="AU14" s="595"/>
      <c r="AV14" s="595"/>
      <c r="AW14" s="595"/>
      <c r="AX14" s="595"/>
      <c r="AY14" s="595"/>
      <c r="AZ14" s="595"/>
      <c r="BA14" s="595"/>
      <c r="BB14" s="595"/>
      <c r="BC14" s="595"/>
      <c r="BD14" s="595"/>
      <c r="BE14" s="595"/>
      <c r="BF14" s="595"/>
      <c r="BG14" s="595"/>
      <c r="BH14" s="595"/>
      <c r="BI14" s="595"/>
      <c r="BJ14" s="595"/>
      <c r="BK14" s="595"/>
      <c r="BL14" s="595"/>
      <c r="BM14" s="595"/>
      <c r="BN14" s="595"/>
      <c r="BO14" s="595"/>
      <c r="BP14" s="595"/>
      <c r="BQ14" s="595"/>
      <c r="BR14" s="595"/>
      <c r="BS14" s="595"/>
      <c r="BT14" s="595"/>
      <c r="BU14" s="595"/>
      <c r="BV14" s="264"/>
      <c r="BW14" s="264"/>
      <c r="BX14" s="264"/>
      <c r="BY14" s="264"/>
      <c r="BZ14" s="264"/>
      <c r="CA14" s="264"/>
      <c r="CB14" s="264"/>
      <c r="CC14" s="264"/>
      <c r="CD14" s="264"/>
      <c r="CE14" s="264"/>
    </row>
    <row r="15" spans="1:256" s="126" customFormat="1" ht="0.95" customHeight="1">
      <c r="A15" s="36"/>
      <c r="B15" s="36" t="s">
        <v>401</v>
      </c>
      <c r="C15" s="230"/>
      <c r="D15" s="250"/>
      <c r="E15" s="203"/>
      <c r="F15" s="252"/>
      <c r="G15" s="252"/>
      <c r="H15" s="252"/>
      <c r="I15" s="252"/>
      <c r="J15" s="252"/>
      <c r="K15" s="252"/>
      <c r="L15" s="253"/>
      <c r="M15" s="398"/>
      <c r="N15" s="212"/>
      <c r="O15" s="212"/>
      <c r="P15" s="212"/>
      <c r="Q15" s="358" t="s">
        <v>19</v>
      </c>
      <c r="R15" s="212"/>
      <c r="S15" s="355"/>
      <c r="T15" s="355"/>
      <c r="U15" s="355"/>
      <c r="V15" s="355"/>
    </row>
    <row r="16" spans="1:256" s="126" customFormat="1" ht="21" customHeight="1">
      <c r="A16" s="125"/>
      <c r="B16" s="36"/>
      <c r="C16" s="232"/>
      <c r="D16" s="254"/>
      <c r="E16" s="254"/>
      <c r="F16" s="254"/>
      <c r="G16" s="254"/>
      <c r="H16" s="254"/>
      <c r="I16" s="254"/>
      <c r="J16" s="254"/>
      <c r="K16" s="254"/>
      <c r="L16" s="254"/>
      <c r="M16" s="212"/>
      <c r="N16" s="212"/>
      <c r="O16" s="212"/>
      <c r="P16" s="212"/>
      <c r="Q16" s="358"/>
      <c r="R16" s="212"/>
      <c r="S16" s="355"/>
      <c r="T16" s="355"/>
      <c r="U16" s="355"/>
      <c r="V16" s="355"/>
    </row>
    <row r="17" spans="1:22" s="126" customFormat="1">
      <c r="A17" s="125"/>
      <c r="B17" s="36"/>
      <c r="C17" s="232"/>
      <c r="D17" s="36"/>
      <c r="E17" s="36"/>
      <c r="F17" s="36"/>
      <c r="G17" s="36"/>
      <c r="H17" s="36"/>
      <c r="I17" s="36"/>
      <c r="J17" s="36"/>
      <c r="K17" s="36"/>
      <c r="L17" s="36"/>
      <c r="M17" s="212"/>
      <c r="N17" s="212"/>
      <c r="O17" s="212"/>
      <c r="P17" s="212"/>
      <c r="Q17" s="358"/>
      <c r="R17" s="212"/>
      <c r="S17" s="355"/>
      <c r="T17" s="355"/>
      <c r="U17" s="355"/>
      <c r="V17" s="355"/>
    </row>
    <row r="18" spans="1:22" s="126" customFormat="1" ht="0.75" customHeight="1">
      <c r="A18" s="125"/>
      <c r="B18" s="36"/>
      <c r="C18" s="232"/>
      <c r="D18" s="36"/>
      <c r="E18" s="36"/>
      <c r="F18" s="36"/>
      <c r="G18" s="36"/>
      <c r="H18" s="36"/>
      <c r="I18" s="36"/>
      <c r="J18" s="36"/>
      <c r="K18" s="36"/>
      <c r="L18" s="36"/>
      <c r="M18" s="212"/>
      <c r="N18" s="212"/>
      <c r="O18" s="212"/>
      <c r="P18" s="212"/>
      <c r="Q18" s="358"/>
      <c r="R18" s="212"/>
      <c r="S18" s="355"/>
      <c r="T18" s="355"/>
      <c r="U18" s="355"/>
      <c r="V18" s="355"/>
    </row>
    <row r="19" spans="1:22" s="256" customFormat="1" ht="10.5">
      <c r="A19" s="255"/>
      <c r="C19" s="257"/>
      <c r="D19" s="258"/>
      <c r="E19" s="258"/>
      <c r="M19" s="212"/>
      <c r="N19" s="212"/>
      <c r="O19" s="212"/>
      <c r="P19" s="212"/>
      <c r="Q19" s="358"/>
      <c r="R19" s="212"/>
      <c r="S19" s="355"/>
      <c r="T19" s="355"/>
      <c r="U19" s="355"/>
      <c r="V19" s="355"/>
    </row>
    <row r="20" spans="1:22" s="256" customFormat="1" ht="10.5">
      <c r="A20" s="255"/>
      <c r="C20" s="257"/>
      <c r="D20" s="258"/>
      <c r="E20" s="258"/>
      <c r="M20" s="212"/>
      <c r="N20" s="212"/>
      <c r="O20" s="212"/>
      <c r="P20" s="212"/>
      <c r="Q20" s="358"/>
      <c r="R20" s="212"/>
      <c r="S20" s="355"/>
      <c r="T20" s="355"/>
      <c r="U20" s="355"/>
      <c r="V20" s="355"/>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464"/>
  <sheetViews>
    <sheetView showGridLines="0" zoomScaleNormal="100" workbookViewId="0"/>
  </sheetViews>
  <sheetFormatPr defaultRowHeight="11.25"/>
  <cols>
    <col min="1" max="1" width="9.140625" style="1055"/>
  </cols>
  <sheetData>
    <row r="1" spans="1:4">
      <c r="A1" s="1055" t="s">
        <v>1657</v>
      </c>
      <c r="B1" t="s">
        <v>513</v>
      </c>
      <c r="C1" t="s">
        <v>514</v>
      </c>
      <c r="D1" t="s">
        <v>1656</v>
      </c>
    </row>
    <row r="2" spans="1:4">
      <c r="A2" s="1055">
        <v>1</v>
      </c>
      <c r="B2" t="s">
        <v>772</v>
      </c>
      <c r="C2" t="s">
        <v>772</v>
      </c>
      <c r="D2" t="s">
        <v>773</v>
      </c>
    </row>
    <row r="3" spans="1:4">
      <c r="A3" s="1055">
        <v>2</v>
      </c>
      <c r="B3" t="s">
        <v>772</v>
      </c>
      <c r="C3" t="s">
        <v>774</v>
      </c>
      <c r="D3" t="s">
        <v>775</v>
      </c>
    </row>
    <row r="4" spans="1:4">
      <c r="A4" s="1055">
        <v>3</v>
      </c>
      <c r="B4" t="s">
        <v>772</v>
      </c>
      <c r="C4" t="s">
        <v>776</v>
      </c>
      <c r="D4" t="s">
        <v>777</v>
      </c>
    </row>
    <row r="5" spans="1:4">
      <c r="A5" s="1055">
        <v>4</v>
      </c>
      <c r="B5" t="s">
        <v>772</v>
      </c>
      <c r="C5" t="s">
        <v>778</v>
      </c>
      <c r="D5" t="s">
        <v>779</v>
      </c>
    </row>
    <row r="6" spans="1:4">
      <c r="A6" s="1055">
        <v>5</v>
      </c>
      <c r="B6" t="s">
        <v>772</v>
      </c>
      <c r="C6" t="s">
        <v>780</v>
      </c>
      <c r="D6" t="s">
        <v>781</v>
      </c>
    </row>
    <row r="7" spans="1:4">
      <c r="A7" s="1055">
        <v>6</v>
      </c>
      <c r="B7" t="s">
        <v>772</v>
      </c>
      <c r="C7" t="s">
        <v>782</v>
      </c>
      <c r="D7" t="s">
        <v>783</v>
      </c>
    </row>
    <row r="8" spans="1:4">
      <c r="A8" s="1055">
        <v>7</v>
      </c>
      <c r="B8" t="s">
        <v>772</v>
      </c>
      <c r="C8" t="s">
        <v>784</v>
      </c>
      <c r="D8" t="s">
        <v>785</v>
      </c>
    </row>
    <row r="9" spans="1:4">
      <c r="A9" s="1055">
        <v>8</v>
      </c>
      <c r="B9" t="s">
        <v>772</v>
      </c>
      <c r="C9" t="s">
        <v>786</v>
      </c>
      <c r="D9" t="s">
        <v>787</v>
      </c>
    </row>
    <row r="10" spans="1:4">
      <c r="A10" s="1055">
        <v>9</v>
      </c>
      <c r="B10" t="s">
        <v>772</v>
      </c>
      <c r="C10" t="s">
        <v>788</v>
      </c>
      <c r="D10" t="s">
        <v>789</v>
      </c>
    </row>
    <row r="11" spans="1:4">
      <c r="A11" s="1055">
        <v>10</v>
      </c>
      <c r="B11" t="s">
        <v>772</v>
      </c>
      <c r="C11" t="s">
        <v>790</v>
      </c>
      <c r="D11" t="s">
        <v>791</v>
      </c>
    </row>
    <row r="12" spans="1:4">
      <c r="A12" s="1055">
        <v>11</v>
      </c>
      <c r="B12" t="s">
        <v>772</v>
      </c>
      <c r="C12" t="s">
        <v>792</v>
      </c>
      <c r="D12" t="s">
        <v>793</v>
      </c>
    </row>
    <row r="13" spans="1:4">
      <c r="A13" s="1055">
        <v>12</v>
      </c>
      <c r="B13" t="s">
        <v>772</v>
      </c>
      <c r="C13" t="s">
        <v>794</v>
      </c>
      <c r="D13" t="s">
        <v>795</v>
      </c>
    </row>
    <row r="14" spans="1:4">
      <c r="A14" s="1055">
        <v>13</v>
      </c>
      <c r="B14" t="s">
        <v>772</v>
      </c>
      <c r="C14" t="s">
        <v>796</v>
      </c>
      <c r="D14" t="s">
        <v>797</v>
      </c>
    </row>
    <row r="15" spans="1:4">
      <c r="A15" s="1055">
        <v>14</v>
      </c>
      <c r="B15" t="s">
        <v>772</v>
      </c>
      <c r="C15" t="s">
        <v>798</v>
      </c>
      <c r="D15" t="s">
        <v>799</v>
      </c>
    </row>
    <row r="16" spans="1:4">
      <c r="A16" s="1055">
        <v>15</v>
      </c>
      <c r="B16" t="s">
        <v>772</v>
      </c>
      <c r="C16" t="s">
        <v>800</v>
      </c>
      <c r="D16" t="s">
        <v>801</v>
      </c>
    </row>
    <row r="17" spans="1:4">
      <c r="A17" s="1055">
        <v>16</v>
      </c>
      <c r="B17" t="s">
        <v>772</v>
      </c>
      <c r="C17" t="s">
        <v>802</v>
      </c>
      <c r="D17" t="s">
        <v>803</v>
      </c>
    </row>
    <row r="18" spans="1:4">
      <c r="A18" s="1055">
        <v>17</v>
      </c>
      <c r="B18" t="s">
        <v>772</v>
      </c>
      <c r="C18" t="s">
        <v>804</v>
      </c>
      <c r="D18" t="s">
        <v>805</v>
      </c>
    </row>
    <row r="19" spans="1:4">
      <c r="A19" s="1055">
        <v>18</v>
      </c>
      <c r="B19" t="s">
        <v>772</v>
      </c>
      <c r="C19" t="s">
        <v>806</v>
      </c>
      <c r="D19" t="s">
        <v>807</v>
      </c>
    </row>
    <row r="20" spans="1:4">
      <c r="A20" s="1055">
        <v>19</v>
      </c>
      <c r="B20" t="s">
        <v>772</v>
      </c>
      <c r="C20" t="s">
        <v>808</v>
      </c>
      <c r="D20" t="s">
        <v>809</v>
      </c>
    </row>
    <row r="21" spans="1:4">
      <c r="A21" s="1055">
        <v>20</v>
      </c>
      <c r="B21" t="s">
        <v>810</v>
      </c>
      <c r="C21" t="s">
        <v>810</v>
      </c>
      <c r="D21" t="s">
        <v>811</v>
      </c>
    </row>
    <row r="22" spans="1:4">
      <c r="A22" s="1055">
        <v>21</v>
      </c>
      <c r="B22" t="s">
        <v>810</v>
      </c>
      <c r="C22" t="s">
        <v>812</v>
      </c>
      <c r="D22" t="s">
        <v>813</v>
      </c>
    </row>
    <row r="23" spans="1:4">
      <c r="A23" s="1055">
        <v>22</v>
      </c>
      <c r="B23" t="s">
        <v>810</v>
      </c>
      <c r="C23" t="s">
        <v>814</v>
      </c>
      <c r="D23" t="s">
        <v>815</v>
      </c>
    </row>
    <row r="24" spans="1:4">
      <c r="A24" s="1055">
        <v>23</v>
      </c>
      <c r="B24" t="s">
        <v>810</v>
      </c>
      <c r="C24" t="s">
        <v>816</v>
      </c>
      <c r="D24" t="s">
        <v>817</v>
      </c>
    </row>
    <row r="25" spans="1:4">
      <c r="A25" s="1055">
        <v>24</v>
      </c>
      <c r="B25" t="s">
        <v>810</v>
      </c>
      <c r="C25" t="s">
        <v>818</v>
      </c>
      <c r="D25" t="s">
        <v>819</v>
      </c>
    </row>
    <row r="26" spans="1:4">
      <c r="A26" s="1055">
        <v>25</v>
      </c>
      <c r="B26" t="s">
        <v>810</v>
      </c>
      <c r="C26" t="s">
        <v>820</v>
      </c>
      <c r="D26" t="s">
        <v>821</v>
      </c>
    </row>
    <row r="27" spans="1:4">
      <c r="A27" s="1055">
        <v>26</v>
      </c>
      <c r="B27" t="s">
        <v>810</v>
      </c>
      <c r="C27" t="s">
        <v>822</v>
      </c>
      <c r="D27" t="s">
        <v>823</v>
      </c>
    </row>
    <row r="28" spans="1:4">
      <c r="A28" s="1055">
        <v>27</v>
      </c>
      <c r="B28" t="s">
        <v>810</v>
      </c>
      <c r="C28" t="s">
        <v>824</v>
      </c>
      <c r="D28" t="s">
        <v>825</v>
      </c>
    </row>
    <row r="29" spans="1:4">
      <c r="A29" s="1055">
        <v>28</v>
      </c>
      <c r="B29" t="s">
        <v>810</v>
      </c>
      <c r="C29" t="s">
        <v>826</v>
      </c>
      <c r="D29" t="s">
        <v>827</v>
      </c>
    </row>
    <row r="30" spans="1:4">
      <c r="A30" s="1055">
        <v>29</v>
      </c>
      <c r="B30" t="s">
        <v>810</v>
      </c>
      <c r="C30" t="s">
        <v>828</v>
      </c>
      <c r="D30" t="s">
        <v>829</v>
      </c>
    </row>
    <row r="31" spans="1:4">
      <c r="A31" s="1055">
        <v>30</v>
      </c>
      <c r="B31" t="s">
        <v>810</v>
      </c>
      <c r="C31" t="s">
        <v>830</v>
      </c>
      <c r="D31" t="s">
        <v>831</v>
      </c>
    </row>
    <row r="32" spans="1:4">
      <c r="A32" s="1055">
        <v>31</v>
      </c>
      <c r="B32" t="s">
        <v>810</v>
      </c>
      <c r="C32" t="s">
        <v>832</v>
      </c>
      <c r="D32" t="s">
        <v>833</v>
      </c>
    </row>
    <row r="33" spans="1:4">
      <c r="A33" s="1055">
        <v>32</v>
      </c>
      <c r="B33" t="s">
        <v>834</v>
      </c>
      <c r="C33" t="s">
        <v>836</v>
      </c>
      <c r="D33" t="s">
        <v>837</v>
      </c>
    </row>
    <row r="34" spans="1:4">
      <c r="A34" s="1055">
        <v>33</v>
      </c>
      <c r="B34" t="s">
        <v>834</v>
      </c>
      <c r="C34" t="s">
        <v>834</v>
      </c>
      <c r="D34" t="s">
        <v>835</v>
      </c>
    </row>
    <row r="35" spans="1:4">
      <c r="A35" s="1055">
        <v>34</v>
      </c>
      <c r="B35" t="s">
        <v>834</v>
      </c>
      <c r="C35" t="s">
        <v>838</v>
      </c>
      <c r="D35" t="s">
        <v>839</v>
      </c>
    </row>
    <row r="36" spans="1:4">
      <c r="A36" s="1055">
        <v>35</v>
      </c>
      <c r="B36" t="s">
        <v>834</v>
      </c>
      <c r="C36" t="s">
        <v>840</v>
      </c>
      <c r="D36" t="s">
        <v>841</v>
      </c>
    </row>
    <row r="37" spans="1:4">
      <c r="A37" s="1055">
        <v>36</v>
      </c>
      <c r="B37" t="s">
        <v>834</v>
      </c>
      <c r="C37" t="s">
        <v>842</v>
      </c>
      <c r="D37" t="s">
        <v>843</v>
      </c>
    </row>
    <row r="38" spans="1:4">
      <c r="A38" s="1055">
        <v>37</v>
      </c>
      <c r="B38" t="s">
        <v>834</v>
      </c>
      <c r="C38" t="s">
        <v>844</v>
      </c>
      <c r="D38" t="s">
        <v>845</v>
      </c>
    </row>
    <row r="39" spans="1:4">
      <c r="A39" s="1055">
        <v>38</v>
      </c>
      <c r="B39" t="s">
        <v>846</v>
      </c>
      <c r="C39" t="s">
        <v>846</v>
      </c>
      <c r="D39" t="s">
        <v>847</v>
      </c>
    </row>
    <row r="40" spans="1:4">
      <c r="A40" s="1055">
        <v>39</v>
      </c>
      <c r="B40" t="s">
        <v>846</v>
      </c>
      <c r="C40" t="s">
        <v>848</v>
      </c>
      <c r="D40" t="s">
        <v>849</v>
      </c>
    </row>
    <row r="41" spans="1:4">
      <c r="A41" s="1055">
        <v>40</v>
      </c>
      <c r="B41" t="s">
        <v>846</v>
      </c>
      <c r="C41" t="s">
        <v>850</v>
      </c>
      <c r="D41" t="s">
        <v>851</v>
      </c>
    </row>
    <row r="42" spans="1:4">
      <c r="A42" s="1055">
        <v>41</v>
      </c>
      <c r="B42" t="s">
        <v>846</v>
      </c>
      <c r="C42" t="s">
        <v>852</v>
      </c>
      <c r="D42" t="s">
        <v>853</v>
      </c>
    </row>
    <row r="43" spans="1:4">
      <c r="A43" s="1055">
        <v>42</v>
      </c>
      <c r="B43" t="s">
        <v>846</v>
      </c>
      <c r="C43" t="s">
        <v>854</v>
      </c>
      <c r="D43" t="s">
        <v>855</v>
      </c>
    </row>
    <row r="44" spans="1:4">
      <c r="A44" s="1055">
        <v>43</v>
      </c>
      <c r="B44" t="s">
        <v>846</v>
      </c>
      <c r="C44" t="s">
        <v>856</v>
      </c>
      <c r="D44" t="s">
        <v>857</v>
      </c>
    </row>
    <row r="45" spans="1:4">
      <c r="A45" s="1055">
        <v>44</v>
      </c>
      <c r="B45" t="s">
        <v>846</v>
      </c>
      <c r="C45" t="s">
        <v>858</v>
      </c>
      <c r="D45" t="s">
        <v>859</v>
      </c>
    </row>
    <row r="46" spans="1:4">
      <c r="A46" s="1055">
        <v>45</v>
      </c>
      <c r="B46" t="s">
        <v>846</v>
      </c>
      <c r="C46" t="s">
        <v>860</v>
      </c>
      <c r="D46" t="s">
        <v>861</v>
      </c>
    </row>
    <row r="47" spans="1:4">
      <c r="A47" s="1055">
        <v>46</v>
      </c>
      <c r="B47" t="s">
        <v>846</v>
      </c>
      <c r="C47" t="s">
        <v>862</v>
      </c>
      <c r="D47" t="s">
        <v>863</v>
      </c>
    </row>
    <row r="48" spans="1:4">
      <c r="A48" s="1055">
        <v>47</v>
      </c>
      <c r="B48" t="s">
        <v>846</v>
      </c>
      <c r="C48" t="s">
        <v>864</v>
      </c>
      <c r="D48" t="s">
        <v>865</v>
      </c>
    </row>
    <row r="49" spans="1:4">
      <c r="A49" s="1055">
        <v>48</v>
      </c>
      <c r="B49" t="s">
        <v>846</v>
      </c>
      <c r="C49" t="s">
        <v>866</v>
      </c>
      <c r="D49" t="s">
        <v>867</v>
      </c>
    </row>
    <row r="50" spans="1:4">
      <c r="A50" s="1055">
        <v>49</v>
      </c>
      <c r="B50" t="s">
        <v>846</v>
      </c>
      <c r="C50" t="s">
        <v>868</v>
      </c>
      <c r="D50" t="s">
        <v>869</v>
      </c>
    </row>
    <row r="51" spans="1:4">
      <c r="A51" s="1055">
        <v>50</v>
      </c>
      <c r="B51" t="s">
        <v>846</v>
      </c>
      <c r="C51" t="s">
        <v>870</v>
      </c>
      <c r="D51" t="s">
        <v>871</v>
      </c>
    </row>
    <row r="52" spans="1:4">
      <c r="A52" s="1055">
        <v>51</v>
      </c>
      <c r="B52" t="s">
        <v>872</v>
      </c>
      <c r="C52" t="s">
        <v>872</v>
      </c>
      <c r="D52" t="s">
        <v>873</v>
      </c>
    </row>
    <row r="53" spans="1:4">
      <c r="A53" s="1055">
        <v>52</v>
      </c>
      <c r="B53" t="s">
        <v>872</v>
      </c>
      <c r="C53" t="s">
        <v>874</v>
      </c>
      <c r="D53" t="s">
        <v>875</v>
      </c>
    </row>
    <row r="54" spans="1:4">
      <c r="A54" s="1055">
        <v>53</v>
      </c>
      <c r="B54" t="s">
        <v>872</v>
      </c>
      <c r="C54" t="s">
        <v>876</v>
      </c>
      <c r="D54" t="s">
        <v>877</v>
      </c>
    </row>
    <row r="55" spans="1:4">
      <c r="A55" s="1055">
        <v>54</v>
      </c>
      <c r="B55" t="s">
        <v>872</v>
      </c>
      <c r="C55" t="s">
        <v>878</v>
      </c>
      <c r="D55" t="s">
        <v>879</v>
      </c>
    </row>
    <row r="56" spans="1:4">
      <c r="A56" s="1055">
        <v>55</v>
      </c>
      <c r="B56" t="s">
        <v>872</v>
      </c>
      <c r="C56" t="s">
        <v>880</v>
      </c>
      <c r="D56" t="s">
        <v>881</v>
      </c>
    </row>
    <row r="57" spans="1:4">
      <c r="A57" s="1055">
        <v>56</v>
      </c>
      <c r="B57" t="s">
        <v>872</v>
      </c>
      <c r="C57" t="s">
        <v>882</v>
      </c>
      <c r="D57" t="s">
        <v>883</v>
      </c>
    </row>
    <row r="58" spans="1:4">
      <c r="A58" s="1055">
        <v>57</v>
      </c>
      <c r="B58" t="s">
        <v>872</v>
      </c>
      <c r="C58" t="s">
        <v>884</v>
      </c>
      <c r="D58" t="s">
        <v>885</v>
      </c>
    </row>
    <row r="59" spans="1:4">
      <c r="A59" s="1055">
        <v>58</v>
      </c>
      <c r="B59" t="s">
        <v>872</v>
      </c>
      <c r="C59" t="s">
        <v>886</v>
      </c>
      <c r="D59" t="s">
        <v>887</v>
      </c>
    </row>
    <row r="60" spans="1:4">
      <c r="A60" s="1055">
        <v>59</v>
      </c>
      <c r="B60" t="s">
        <v>888</v>
      </c>
      <c r="C60" t="s">
        <v>888</v>
      </c>
      <c r="D60" t="s">
        <v>889</v>
      </c>
    </row>
    <row r="61" spans="1:4">
      <c r="A61" s="1055">
        <v>60</v>
      </c>
      <c r="B61" t="s">
        <v>888</v>
      </c>
      <c r="C61" t="s">
        <v>890</v>
      </c>
      <c r="D61" t="s">
        <v>891</v>
      </c>
    </row>
    <row r="62" spans="1:4">
      <c r="A62" s="1055">
        <v>61</v>
      </c>
      <c r="B62" t="s">
        <v>888</v>
      </c>
      <c r="C62" t="s">
        <v>892</v>
      </c>
      <c r="D62" t="s">
        <v>893</v>
      </c>
    </row>
    <row r="63" spans="1:4">
      <c r="A63" s="1055">
        <v>62</v>
      </c>
      <c r="B63" t="s">
        <v>888</v>
      </c>
      <c r="C63" t="s">
        <v>894</v>
      </c>
      <c r="D63" t="s">
        <v>895</v>
      </c>
    </row>
    <row r="64" spans="1:4">
      <c r="A64" s="1055">
        <v>63</v>
      </c>
      <c r="B64" t="s">
        <v>888</v>
      </c>
      <c r="C64" t="s">
        <v>896</v>
      </c>
      <c r="D64" t="s">
        <v>897</v>
      </c>
    </row>
    <row r="65" spans="1:4">
      <c r="A65" s="1055">
        <v>64</v>
      </c>
      <c r="B65" t="s">
        <v>888</v>
      </c>
      <c r="C65" t="s">
        <v>898</v>
      </c>
      <c r="D65" t="s">
        <v>899</v>
      </c>
    </row>
    <row r="66" spans="1:4">
      <c r="A66" s="1055">
        <v>65</v>
      </c>
      <c r="B66" t="s">
        <v>888</v>
      </c>
      <c r="C66" t="s">
        <v>900</v>
      </c>
      <c r="D66" t="s">
        <v>901</v>
      </c>
    </row>
    <row r="67" spans="1:4">
      <c r="A67" s="1055">
        <v>66</v>
      </c>
      <c r="B67" t="s">
        <v>888</v>
      </c>
      <c r="C67" t="s">
        <v>902</v>
      </c>
      <c r="D67" t="s">
        <v>903</v>
      </c>
    </row>
    <row r="68" spans="1:4">
      <c r="A68" s="1055">
        <v>67</v>
      </c>
      <c r="B68" t="s">
        <v>888</v>
      </c>
      <c r="C68" t="s">
        <v>904</v>
      </c>
      <c r="D68" t="s">
        <v>905</v>
      </c>
    </row>
    <row r="69" spans="1:4">
      <c r="A69" s="1055">
        <v>68</v>
      </c>
      <c r="B69" t="s">
        <v>888</v>
      </c>
      <c r="C69" t="s">
        <v>906</v>
      </c>
      <c r="D69" t="s">
        <v>907</v>
      </c>
    </row>
    <row r="70" spans="1:4">
      <c r="A70" s="1055">
        <v>69</v>
      </c>
      <c r="B70" t="s">
        <v>888</v>
      </c>
      <c r="C70" t="s">
        <v>908</v>
      </c>
      <c r="D70" t="s">
        <v>909</v>
      </c>
    </row>
    <row r="71" spans="1:4">
      <c r="A71" s="1055">
        <v>70</v>
      </c>
      <c r="B71" t="s">
        <v>910</v>
      </c>
      <c r="C71" t="s">
        <v>912</v>
      </c>
      <c r="D71" t="s">
        <v>913</v>
      </c>
    </row>
    <row r="72" spans="1:4">
      <c r="A72" s="1055">
        <v>71</v>
      </c>
      <c r="B72" t="s">
        <v>910</v>
      </c>
      <c r="C72" t="s">
        <v>910</v>
      </c>
      <c r="D72" t="s">
        <v>911</v>
      </c>
    </row>
    <row r="73" spans="1:4">
      <c r="A73" s="1055">
        <v>72</v>
      </c>
      <c r="B73" t="s">
        <v>910</v>
      </c>
      <c r="C73" t="s">
        <v>914</v>
      </c>
      <c r="D73" t="s">
        <v>915</v>
      </c>
    </row>
    <row r="74" spans="1:4">
      <c r="A74" s="1055">
        <v>73</v>
      </c>
      <c r="B74" t="s">
        <v>910</v>
      </c>
      <c r="C74" t="s">
        <v>916</v>
      </c>
      <c r="D74" t="s">
        <v>917</v>
      </c>
    </row>
    <row r="75" spans="1:4">
      <c r="A75" s="1055">
        <v>74</v>
      </c>
      <c r="B75" t="s">
        <v>910</v>
      </c>
      <c r="C75" t="s">
        <v>918</v>
      </c>
      <c r="D75" t="s">
        <v>919</v>
      </c>
    </row>
    <row r="76" spans="1:4">
      <c r="A76" s="1055">
        <v>75</v>
      </c>
      <c r="B76" t="s">
        <v>920</v>
      </c>
      <c r="C76" t="s">
        <v>920</v>
      </c>
      <c r="D76" t="s">
        <v>921</v>
      </c>
    </row>
    <row r="77" spans="1:4">
      <c r="A77" s="1055">
        <v>76</v>
      </c>
      <c r="B77" t="s">
        <v>920</v>
      </c>
      <c r="C77" t="s">
        <v>922</v>
      </c>
      <c r="D77" t="s">
        <v>923</v>
      </c>
    </row>
    <row r="78" spans="1:4">
      <c r="A78" s="1055">
        <v>77</v>
      </c>
      <c r="B78" t="s">
        <v>920</v>
      </c>
      <c r="C78" t="s">
        <v>924</v>
      </c>
      <c r="D78" t="s">
        <v>925</v>
      </c>
    </row>
    <row r="79" spans="1:4">
      <c r="A79" s="1055">
        <v>78</v>
      </c>
      <c r="B79" t="s">
        <v>920</v>
      </c>
      <c r="C79" t="s">
        <v>926</v>
      </c>
      <c r="D79" t="s">
        <v>927</v>
      </c>
    </row>
    <row r="80" spans="1:4">
      <c r="A80" s="1055">
        <v>79</v>
      </c>
      <c r="B80" t="s">
        <v>920</v>
      </c>
      <c r="C80" t="s">
        <v>928</v>
      </c>
      <c r="D80" t="s">
        <v>929</v>
      </c>
    </row>
    <row r="81" spans="1:4">
      <c r="A81" s="1055">
        <v>80</v>
      </c>
      <c r="B81" t="s">
        <v>920</v>
      </c>
      <c r="C81" t="s">
        <v>930</v>
      </c>
      <c r="D81" t="s">
        <v>931</v>
      </c>
    </row>
    <row r="82" spans="1:4">
      <c r="A82" s="1055">
        <v>81</v>
      </c>
      <c r="B82" t="s">
        <v>920</v>
      </c>
      <c r="C82" t="s">
        <v>932</v>
      </c>
      <c r="D82" t="s">
        <v>933</v>
      </c>
    </row>
    <row r="83" spans="1:4">
      <c r="A83" s="1055">
        <v>82</v>
      </c>
      <c r="B83" t="s">
        <v>920</v>
      </c>
      <c r="C83" t="s">
        <v>934</v>
      </c>
      <c r="D83" t="s">
        <v>935</v>
      </c>
    </row>
    <row r="84" spans="1:4">
      <c r="A84" s="1055">
        <v>83</v>
      </c>
      <c r="B84" t="s">
        <v>936</v>
      </c>
      <c r="C84" t="s">
        <v>936</v>
      </c>
      <c r="D84" t="s">
        <v>937</v>
      </c>
    </row>
    <row r="85" spans="1:4">
      <c r="A85" s="1055">
        <v>84</v>
      </c>
      <c r="B85" t="s">
        <v>938</v>
      </c>
      <c r="C85" t="s">
        <v>938</v>
      </c>
      <c r="D85" t="s">
        <v>939</v>
      </c>
    </row>
    <row r="86" spans="1:4">
      <c r="A86" s="1055">
        <v>85</v>
      </c>
      <c r="B86" t="s">
        <v>940</v>
      </c>
      <c r="C86" t="s">
        <v>940</v>
      </c>
      <c r="D86" t="s">
        <v>941</v>
      </c>
    </row>
    <row r="87" spans="1:4">
      <c r="A87" s="1055">
        <v>86</v>
      </c>
      <c r="B87" t="s">
        <v>942</v>
      </c>
      <c r="C87" t="s">
        <v>942</v>
      </c>
      <c r="D87" t="s">
        <v>943</v>
      </c>
    </row>
    <row r="88" spans="1:4">
      <c r="A88" s="1055">
        <v>87</v>
      </c>
      <c r="B88" t="s">
        <v>944</v>
      </c>
      <c r="C88" t="s">
        <v>944</v>
      </c>
      <c r="D88" t="s">
        <v>945</v>
      </c>
    </row>
    <row r="89" spans="1:4">
      <c r="A89" s="1055">
        <v>88</v>
      </c>
      <c r="B89" t="s">
        <v>946</v>
      </c>
      <c r="C89" t="s">
        <v>946</v>
      </c>
      <c r="D89" t="s">
        <v>947</v>
      </c>
    </row>
    <row r="90" spans="1:4">
      <c r="A90" s="1055">
        <v>89</v>
      </c>
      <c r="B90" t="s">
        <v>948</v>
      </c>
      <c r="C90" t="s">
        <v>948</v>
      </c>
      <c r="D90" t="s">
        <v>949</v>
      </c>
    </row>
    <row r="91" spans="1:4">
      <c r="A91" s="1055">
        <v>90</v>
      </c>
      <c r="B91" t="s">
        <v>950</v>
      </c>
      <c r="C91" t="s">
        <v>950</v>
      </c>
      <c r="D91" t="s">
        <v>951</v>
      </c>
    </row>
    <row r="92" spans="1:4">
      <c r="A92" s="1055">
        <v>91</v>
      </c>
      <c r="B92" t="s">
        <v>952</v>
      </c>
      <c r="C92" t="s">
        <v>952</v>
      </c>
      <c r="D92" t="s">
        <v>953</v>
      </c>
    </row>
    <row r="93" spans="1:4">
      <c r="A93" s="1055">
        <v>92</v>
      </c>
      <c r="B93" t="s">
        <v>954</v>
      </c>
      <c r="C93" t="s">
        <v>954</v>
      </c>
      <c r="D93" t="s">
        <v>955</v>
      </c>
    </row>
    <row r="94" spans="1:4">
      <c r="A94" s="1055">
        <v>93</v>
      </c>
      <c r="B94" t="s">
        <v>956</v>
      </c>
      <c r="C94" t="s">
        <v>956</v>
      </c>
      <c r="D94" t="s">
        <v>957</v>
      </c>
    </row>
    <row r="95" spans="1:4">
      <c r="A95" s="1055">
        <v>94</v>
      </c>
      <c r="B95" t="s">
        <v>958</v>
      </c>
      <c r="C95" t="s">
        <v>958</v>
      </c>
      <c r="D95" t="s">
        <v>959</v>
      </c>
    </row>
    <row r="96" spans="1:4">
      <c r="A96" s="1055">
        <v>95</v>
      </c>
      <c r="B96" t="s">
        <v>960</v>
      </c>
      <c r="C96" t="s">
        <v>962</v>
      </c>
      <c r="D96" t="s">
        <v>963</v>
      </c>
    </row>
    <row r="97" spans="1:4">
      <c r="A97" s="1055">
        <v>96</v>
      </c>
      <c r="B97" t="s">
        <v>960</v>
      </c>
      <c r="C97" t="s">
        <v>964</v>
      </c>
      <c r="D97" t="s">
        <v>965</v>
      </c>
    </row>
    <row r="98" spans="1:4">
      <c r="A98" s="1055">
        <v>97</v>
      </c>
      <c r="B98" t="s">
        <v>960</v>
      </c>
      <c r="C98" t="s">
        <v>966</v>
      </c>
      <c r="D98" t="s">
        <v>967</v>
      </c>
    </row>
    <row r="99" spans="1:4">
      <c r="A99" s="1055">
        <v>98</v>
      </c>
      <c r="B99" t="s">
        <v>960</v>
      </c>
      <c r="C99" t="s">
        <v>914</v>
      </c>
      <c r="D99" t="s">
        <v>968</v>
      </c>
    </row>
    <row r="100" spans="1:4">
      <c r="A100" s="1055">
        <v>99</v>
      </c>
      <c r="B100" t="s">
        <v>960</v>
      </c>
      <c r="C100" t="s">
        <v>969</v>
      </c>
      <c r="D100" t="s">
        <v>970</v>
      </c>
    </row>
    <row r="101" spans="1:4">
      <c r="A101" s="1055">
        <v>100</v>
      </c>
      <c r="B101" t="s">
        <v>960</v>
      </c>
      <c r="C101" t="s">
        <v>960</v>
      </c>
      <c r="D101" t="s">
        <v>961</v>
      </c>
    </row>
    <row r="102" spans="1:4">
      <c r="A102" s="1055">
        <v>101</v>
      </c>
      <c r="B102" t="s">
        <v>960</v>
      </c>
      <c r="C102" t="s">
        <v>971</v>
      </c>
      <c r="D102" t="s">
        <v>972</v>
      </c>
    </row>
    <row r="103" spans="1:4">
      <c r="A103" s="1055">
        <v>102</v>
      </c>
      <c r="B103" t="s">
        <v>960</v>
      </c>
      <c r="C103" t="s">
        <v>973</v>
      </c>
      <c r="D103" t="s">
        <v>974</v>
      </c>
    </row>
    <row r="104" spans="1:4">
      <c r="A104" s="1055">
        <v>103</v>
      </c>
      <c r="B104" t="s">
        <v>960</v>
      </c>
      <c r="C104" t="s">
        <v>975</v>
      </c>
      <c r="D104" t="s">
        <v>976</v>
      </c>
    </row>
    <row r="105" spans="1:4">
      <c r="A105" s="1055">
        <v>104</v>
      </c>
      <c r="B105" t="s">
        <v>960</v>
      </c>
      <c r="C105" t="s">
        <v>977</v>
      </c>
      <c r="D105" t="s">
        <v>978</v>
      </c>
    </row>
    <row r="106" spans="1:4">
      <c r="A106" s="1055">
        <v>105</v>
      </c>
      <c r="B106" t="s">
        <v>960</v>
      </c>
      <c r="C106" t="s">
        <v>979</v>
      </c>
      <c r="D106" t="s">
        <v>980</v>
      </c>
    </row>
    <row r="107" spans="1:4">
      <c r="A107" s="1055">
        <v>106</v>
      </c>
      <c r="B107" t="s">
        <v>960</v>
      </c>
      <c r="C107" t="s">
        <v>981</v>
      </c>
      <c r="D107" t="s">
        <v>982</v>
      </c>
    </row>
    <row r="108" spans="1:4">
      <c r="A108" s="1055">
        <v>107</v>
      </c>
      <c r="B108" t="s">
        <v>960</v>
      </c>
      <c r="C108" t="s">
        <v>932</v>
      </c>
      <c r="D108" t="s">
        <v>983</v>
      </c>
    </row>
    <row r="109" spans="1:4">
      <c r="A109" s="1055">
        <v>108</v>
      </c>
      <c r="B109" t="s">
        <v>960</v>
      </c>
      <c r="C109" t="s">
        <v>984</v>
      </c>
      <c r="D109" t="s">
        <v>985</v>
      </c>
    </row>
    <row r="110" spans="1:4">
      <c r="A110" s="1055">
        <v>109</v>
      </c>
      <c r="B110" t="s">
        <v>986</v>
      </c>
      <c r="C110" t="s">
        <v>988</v>
      </c>
      <c r="D110" t="s">
        <v>989</v>
      </c>
    </row>
    <row r="111" spans="1:4">
      <c r="A111" s="1055">
        <v>110</v>
      </c>
      <c r="B111" t="s">
        <v>986</v>
      </c>
      <c r="C111" t="s">
        <v>990</v>
      </c>
      <c r="D111" t="s">
        <v>991</v>
      </c>
    </row>
    <row r="112" spans="1:4">
      <c r="A112" s="1055">
        <v>111</v>
      </c>
      <c r="B112" t="s">
        <v>986</v>
      </c>
      <c r="C112" t="s">
        <v>986</v>
      </c>
      <c r="D112" t="s">
        <v>987</v>
      </c>
    </row>
    <row r="113" spans="1:4">
      <c r="A113" s="1055">
        <v>112</v>
      </c>
      <c r="B113" t="s">
        <v>986</v>
      </c>
      <c r="C113" t="s">
        <v>992</v>
      </c>
      <c r="D113" t="s">
        <v>993</v>
      </c>
    </row>
    <row r="114" spans="1:4">
      <c r="A114" s="1055">
        <v>113</v>
      </c>
      <c r="B114" t="s">
        <v>986</v>
      </c>
      <c r="C114" t="s">
        <v>856</v>
      </c>
      <c r="D114" t="s">
        <v>994</v>
      </c>
    </row>
    <row r="115" spans="1:4">
      <c r="A115" s="1055">
        <v>114</v>
      </c>
      <c r="B115" t="s">
        <v>986</v>
      </c>
      <c r="C115" t="s">
        <v>995</v>
      </c>
      <c r="D115" t="s">
        <v>996</v>
      </c>
    </row>
    <row r="116" spans="1:4">
      <c r="A116" s="1055">
        <v>115</v>
      </c>
      <c r="B116" t="s">
        <v>986</v>
      </c>
      <c r="C116" t="s">
        <v>997</v>
      </c>
      <c r="D116" t="s">
        <v>998</v>
      </c>
    </row>
    <row r="117" spans="1:4">
      <c r="A117" s="1055">
        <v>116</v>
      </c>
      <c r="B117" t="s">
        <v>986</v>
      </c>
      <c r="C117" t="s">
        <v>999</v>
      </c>
      <c r="D117" t="s">
        <v>1000</v>
      </c>
    </row>
    <row r="118" spans="1:4">
      <c r="A118" s="1055">
        <v>117</v>
      </c>
      <c r="B118" t="s">
        <v>986</v>
      </c>
      <c r="C118" t="s">
        <v>1001</v>
      </c>
      <c r="D118" t="s">
        <v>1002</v>
      </c>
    </row>
    <row r="119" spans="1:4">
      <c r="A119" s="1055">
        <v>118</v>
      </c>
      <c r="B119" t="s">
        <v>986</v>
      </c>
      <c r="C119" t="s">
        <v>1003</v>
      </c>
      <c r="D119" t="s">
        <v>1004</v>
      </c>
    </row>
    <row r="120" spans="1:4">
      <c r="A120" s="1055">
        <v>119</v>
      </c>
      <c r="B120" t="s">
        <v>1005</v>
      </c>
      <c r="C120" t="s">
        <v>1005</v>
      </c>
      <c r="D120" t="s">
        <v>1006</v>
      </c>
    </row>
    <row r="121" spans="1:4">
      <c r="A121" s="1055">
        <v>120</v>
      </c>
      <c r="B121" t="s">
        <v>1005</v>
      </c>
      <c r="C121" t="s">
        <v>1007</v>
      </c>
      <c r="D121" t="s">
        <v>1008</v>
      </c>
    </row>
    <row r="122" spans="1:4">
      <c r="A122" s="1055">
        <v>121</v>
      </c>
      <c r="B122" t="s">
        <v>1005</v>
      </c>
      <c r="C122" t="s">
        <v>1009</v>
      </c>
      <c r="D122" t="s">
        <v>1010</v>
      </c>
    </row>
    <row r="123" spans="1:4">
      <c r="A123" s="1055">
        <v>122</v>
      </c>
      <c r="B123" t="s">
        <v>1005</v>
      </c>
      <c r="C123" t="s">
        <v>1011</v>
      </c>
      <c r="D123" t="s">
        <v>1012</v>
      </c>
    </row>
    <row r="124" spans="1:4">
      <c r="A124" s="1055">
        <v>123</v>
      </c>
      <c r="B124" t="s">
        <v>1005</v>
      </c>
      <c r="C124" t="s">
        <v>1013</v>
      </c>
      <c r="D124" t="s">
        <v>1014</v>
      </c>
    </row>
    <row r="125" spans="1:4">
      <c r="A125" s="1055">
        <v>124</v>
      </c>
      <c r="B125" t="s">
        <v>1005</v>
      </c>
      <c r="C125" t="s">
        <v>1015</v>
      </c>
      <c r="D125" t="s">
        <v>1016</v>
      </c>
    </row>
    <row r="126" spans="1:4">
      <c r="A126" s="1055">
        <v>125</v>
      </c>
      <c r="B126" t="s">
        <v>1005</v>
      </c>
      <c r="C126" t="s">
        <v>1017</v>
      </c>
      <c r="D126" t="s">
        <v>1018</v>
      </c>
    </row>
    <row r="127" spans="1:4">
      <c r="A127" s="1055">
        <v>126</v>
      </c>
      <c r="B127" t="s">
        <v>1005</v>
      </c>
      <c r="C127" t="s">
        <v>1019</v>
      </c>
      <c r="D127" t="s">
        <v>1020</v>
      </c>
    </row>
    <row r="128" spans="1:4">
      <c r="A128" s="1055">
        <v>127</v>
      </c>
      <c r="B128" t="s">
        <v>1005</v>
      </c>
      <c r="C128" t="s">
        <v>1021</v>
      </c>
      <c r="D128" t="s">
        <v>1022</v>
      </c>
    </row>
    <row r="129" spans="1:4">
      <c r="A129" s="1055">
        <v>128</v>
      </c>
      <c r="B129" t="s">
        <v>1005</v>
      </c>
      <c r="C129" t="s">
        <v>1023</v>
      </c>
      <c r="D129" t="s">
        <v>1024</v>
      </c>
    </row>
    <row r="130" spans="1:4">
      <c r="A130" s="1055">
        <v>129</v>
      </c>
      <c r="B130" t="s">
        <v>1025</v>
      </c>
      <c r="C130" t="s">
        <v>1027</v>
      </c>
      <c r="D130" t="s">
        <v>1028</v>
      </c>
    </row>
    <row r="131" spans="1:4">
      <c r="A131" s="1055">
        <v>130</v>
      </c>
      <c r="B131" t="s">
        <v>1025</v>
      </c>
      <c r="C131" t="s">
        <v>1029</v>
      </c>
      <c r="D131" t="s">
        <v>1030</v>
      </c>
    </row>
    <row r="132" spans="1:4">
      <c r="A132" s="1055">
        <v>131</v>
      </c>
      <c r="B132" t="s">
        <v>1025</v>
      </c>
      <c r="C132" t="s">
        <v>1031</v>
      </c>
      <c r="D132" t="s">
        <v>1032</v>
      </c>
    </row>
    <row r="133" spans="1:4">
      <c r="A133" s="1055">
        <v>132</v>
      </c>
      <c r="B133" t="s">
        <v>1025</v>
      </c>
      <c r="C133" t="s">
        <v>1025</v>
      </c>
      <c r="D133" t="s">
        <v>1026</v>
      </c>
    </row>
    <row r="134" spans="1:4">
      <c r="A134" s="1055">
        <v>133</v>
      </c>
      <c r="B134" t="s">
        <v>1025</v>
      </c>
      <c r="C134" t="s">
        <v>1033</v>
      </c>
      <c r="D134" t="s">
        <v>1034</v>
      </c>
    </row>
    <row r="135" spans="1:4">
      <c r="A135" s="1055">
        <v>134</v>
      </c>
      <c r="B135" t="s">
        <v>1025</v>
      </c>
      <c r="C135" t="s">
        <v>1035</v>
      </c>
      <c r="D135" t="s">
        <v>1036</v>
      </c>
    </row>
    <row r="136" spans="1:4">
      <c r="A136" s="1055">
        <v>135</v>
      </c>
      <c r="B136" t="s">
        <v>1025</v>
      </c>
      <c r="C136" t="s">
        <v>1037</v>
      </c>
      <c r="D136" t="s">
        <v>1038</v>
      </c>
    </row>
    <row r="137" spans="1:4">
      <c r="A137" s="1055">
        <v>136</v>
      </c>
      <c r="B137" t="s">
        <v>1025</v>
      </c>
      <c r="C137" t="s">
        <v>844</v>
      </c>
      <c r="D137" t="s">
        <v>1039</v>
      </c>
    </row>
    <row r="138" spans="1:4">
      <c r="A138" s="1055">
        <v>137</v>
      </c>
      <c r="B138" t="s">
        <v>1025</v>
      </c>
      <c r="C138" t="s">
        <v>1040</v>
      </c>
      <c r="D138" t="s">
        <v>1041</v>
      </c>
    </row>
    <row r="139" spans="1:4">
      <c r="A139" s="1055">
        <v>138</v>
      </c>
      <c r="B139" t="s">
        <v>1025</v>
      </c>
      <c r="C139" t="s">
        <v>1042</v>
      </c>
      <c r="D139" t="s">
        <v>1043</v>
      </c>
    </row>
    <row r="140" spans="1:4">
      <c r="A140" s="1055">
        <v>139</v>
      </c>
      <c r="B140" t="s">
        <v>1044</v>
      </c>
      <c r="C140" t="s">
        <v>1046</v>
      </c>
      <c r="D140" t="s">
        <v>1047</v>
      </c>
    </row>
    <row r="141" spans="1:4">
      <c r="A141" s="1055">
        <v>140</v>
      </c>
      <c r="B141" t="s">
        <v>1044</v>
      </c>
      <c r="C141" t="s">
        <v>1048</v>
      </c>
      <c r="D141" t="s">
        <v>1049</v>
      </c>
    </row>
    <row r="142" spans="1:4">
      <c r="A142" s="1055">
        <v>141</v>
      </c>
      <c r="B142" t="s">
        <v>1044</v>
      </c>
      <c r="C142" t="s">
        <v>1050</v>
      </c>
      <c r="D142" t="s">
        <v>1051</v>
      </c>
    </row>
    <row r="143" spans="1:4">
      <c r="A143" s="1055">
        <v>142</v>
      </c>
      <c r="B143" t="s">
        <v>1044</v>
      </c>
      <c r="C143" t="s">
        <v>1044</v>
      </c>
      <c r="D143" t="s">
        <v>1045</v>
      </c>
    </row>
    <row r="144" spans="1:4">
      <c r="A144" s="1055">
        <v>143</v>
      </c>
      <c r="B144" t="s">
        <v>1044</v>
      </c>
      <c r="C144" t="s">
        <v>1052</v>
      </c>
      <c r="D144" t="s">
        <v>1053</v>
      </c>
    </row>
    <row r="145" spans="1:4">
      <c r="A145" s="1055">
        <v>144</v>
      </c>
      <c r="B145" t="s">
        <v>1044</v>
      </c>
      <c r="C145" t="s">
        <v>1054</v>
      </c>
      <c r="D145" t="s">
        <v>1055</v>
      </c>
    </row>
    <row r="146" spans="1:4">
      <c r="A146" s="1055">
        <v>145</v>
      </c>
      <c r="B146" t="s">
        <v>1044</v>
      </c>
      <c r="C146" t="s">
        <v>1056</v>
      </c>
      <c r="D146" t="s">
        <v>1057</v>
      </c>
    </row>
    <row r="147" spans="1:4">
      <c r="A147" s="1055">
        <v>146</v>
      </c>
      <c r="B147" t="s">
        <v>1044</v>
      </c>
      <c r="C147" t="s">
        <v>1058</v>
      </c>
      <c r="D147" t="s">
        <v>1059</v>
      </c>
    </row>
    <row r="148" spans="1:4">
      <c r="A148" s="1055">
        <v>147</v>
      </c>
      <c r="B148" t="s">
        <v>1044</v>
      </c>
      <c r="C148" t="s">
        <v>822</v>
      </c>
      <c r="D148" t="s">
        <v>1060</v>
      </c>
    </row>
    <row r="149" spans="1:4">
      <c r="A149" s="1055">
        <v>148</v>
      </c>
      <c r="B149" t="s">
        <v>1044</v>
      </c>
      <c r="C149" t="s">
        <v>1061</v>
      </c>
      <c r="D149" t="s">
        <v>1062</v>
      </c>
    </row>
    <row r="150" spans="1:4">
      <c r="A150" s="1055">
        <v>149</v>
      </c>
      <c r="B150" t="s">
        <v>1044</v>
      </c>
      <c r="C150" t="s">
        <v>1063</v>
      </c>
      <c r="D150" t="s">
        <v>1064</v>
      </c>
    </row>
    <row r="151" spans="1:4">
      <c r="A151" s="1055">
        <v>150</v>
      </c>
      <c r="B151" t="s">
        <v>1044</v>
      </c>
      <c r="C151" t="s">
        <v>1065</v>
      </c>
      <c r="D151" t="s">
        <v>1066</v>
      </c>
    </row>
    <row r="152" spans="1:4">
      <c r="A152" s="1055">
        <v>151</v>
      </c>
      <c r="B152" t="s">
        <v>1067</v>
      </c>
      <c r="C152" t="s">
        <v>1069</v>
      </c>
      <c r="D152" t="s">
        <v>1070</v>
      </c>
    </row>
    <row r="153" spans="1:4">
      <c r="A153" s="1055">
        <v>152</v>
      </c>
      <c r="B153" t="s">
        <v>1067</v>
      </c>
      <c r="C153" t="s">
        <v>1067</v>
      </c>
      <c r="D153" t="s">
        <v>1068</v>
      </c>
    </row>
    <row r="154" spans="1:4">
      <c r="A154" s="1055">
        <v>153</v>
      </c>
      <c r="B154" t="s">
        <v>1067</v>
      </c>
      <c r="C154" t="s">
        <v>782</v>
      </c>
      <c r="D154" t="s">
        <v>1071</v>
      </c>
    </row>
    <row r="155" spans="1:4">
      <c r="A155" s="1055">
        <v>154</v>
      </c>
      <c r="B155" t="s">
        <v>1067</v>
      </c>
      <c r="C155" t="s">
        <v>1072</v>
      </c>
      <c r="D155" t="s">
        <v>1073</v>
      </c>
    </row>
    <row r="156" spans="1:4">
      <c r="A156" s="1055">
        <v>155</v>
      </c>
      <c r="B156" t="s">
        <v>1067</v>
      </c>
      <c r="C156" t="s">
        <v>1056</v>
      </c>
      <c r="D156" t="s">
        <v>1074</v>
      </c>
    </row>
    <row r="157" spans="1:4">
      <c r="A157" s="1055">
        <v>156</v>
      </c>
      <c r="B157" t="s">
        <v>1067</v>
      </c>
      <c r="C157" t="s">
        <v>1075</v>
      </c>
      <c r="D157" t="s">
        <v>1076</v>
      </c>
    </row>
    <row r="158" spans="1:4">
      <c r="A158" s="1055">
        <v>157</v>
      </c>
      <c r="B158" t="s">
        <v>1067</v>
      </c>
      <c r="C158" t="s">
        <v>1077</v>
      </c>
      <c r="D158" t="s">
        <v>1078</v>
      </c>
    </row>
    <row r="159" spans="1:4">
      <c r="A159" s="1055">
        <v>158</v>
      </c>
      <c r="B159" t="s">
        <v>1067</v>
      </c>
      <c r="C159" t="s">
        <v>1079</v>
      </c>
      <c r="D159" t="s">
        <v>1080</v>
      </c>
    </row>
    <row r="160" spans="1:4">
      <c r="A160" s="1055">
        <v>159</v>
      </c>
      <c r="B160" t="s">
        <v>1067</v>
      </c>
      <c r="C160" t="s">
        <v>1081</v>
      </c>
      <c r="D160" t="s">
        <v>1082</v>
      </c>
    </row>
    <row r="161" spans="1:4">
      <c r="A161" s="1055">
        <v>160</v>
      </c>
      <c r="B161" t="s">
        <v>1083</v>
      </c>
      <c r="C161" t="s">
        <v>1085</v>
      </c>
      <c r="D161" t="s">
        <v>1086</v>
      </c>
    </row>
    <row r="162" spans="1:4">
      <c r="A162" s="1055">
        <v>161</v>
      </c>
      <c r="B162" t="s">
        <v>1083</v>
      </c>
      <c r="C162" t="s">
        <v>1087</v>
      </c>
      <c r="D162" t="s">
        <v>1088</v>
      </c>
    </row>
    <row r="163" spans="1:4">
      <c r="A163" s="1055">
        <v>162</v>
      </c>
      <c r="B163" t="s">
        <v>1083</v>
      </c>
      <c r="C163" t="s">
        <v>1089</v>
      </c>
      <c r="D163" t="s">
        <v>1090</v>
      </c>
    </row>
    <row r="164" spans="1:4">
      <c r="A164" s="1055">
        <v>163</v>
      </c>
      <c r="B164" t="s">
        <v>1083</v>
      </c>
      <c r="C164" t="s">
        <v>1091</v>
      </c>
      <c r="D164" t="s">
        <v>1092</v>
      </c>
    </row>
    <row r="165" spans="1:4">
      <c r="A165" s="1055">
        <v>164</v>
      </c>
      <c r="B165" t="s">
        <v>1083</v>
      </c>
      <c r="C165" t="s">
        <v>1093</v>
      </c>
      <c r="D165" t="s">
        <v>1094</v>
      </c>
    </row>
    <row r="166" spans="1:4">
      <c r="A166" s="1055">
        <v>165</v>
      </c>
      <c r="B166" t="s">
        <v>1083</v>
      </c>
      <c r="C166" t="s">
        <v>1095</v>
      </c>
      <c r="D166" t="s">
        <v>1096</v>
      </c>
    </row>
    <row r="167" spans="1:4">
      <c r="A167" s="1055">
        <v>166</v>
      </c>
      <c r="B167" t="s">
        <v>1083</v>
      </c>
      <c r="C167" t="s">
        <v>1097</v>
      </c>
      <c r="D167" t="s">
        <v>1098</v>
      </c>
    </row>
    <row r="168" spans="1:4">
      <c r="A168" s="1055">
        <v>167</v>
      </c>
      <c r="B168" t="s">
        <v>1083</v>
      </c>
      <c r="C168" t="s">
        <v>1083</v>
      </c>
      <c r="D168" t="s">
        <v>1084</v>
      </c>
    </row>
    <row r="169" spans="1:4">
      <c r="A169" s="1055">
        <v>168</v>
      </c>
      <c r="B169" t="s">
        <v>1083</v>
      </c>
      <c r="C169" t="s">
        <v>1099</v>
      </c>
      <c r="D169" t="s">
        <v>1100</v>
      </c>
    </row>
    <row r="170" spans="1:4">
      <c r="A170" s="1055">
        <v>169</v>
      </c>
      <c r="B170" t="s">
        <v>1083</v>
      </c>
      <c r="C170" t="s">
        <v>1101</v>
      </c>
      <c r="D170" t="s">
        <v>1102</v>
      </c>
    </row>
    <row r="171" spans="1:4">
      <c r="A171" s="1055">
        <v>170</v>
      </c>
      <c r="B171" t="s">
        <v>1083</v>
      </c>
      <c r="C171" t="s">
        <v>1103</v>
      </c>
      <c r="D171" t="s">
        <v>1104</v>
      </c>
    </row>
    <row r="172" spans="1:4">
      <c r="A172" s="1055">
        <v>171</v>
      </c>
      <c r="B172" t="s">
        <v>1083</v>
      </c>
      <c r="C172" t="s">
        <v>1105</v>
      </c>
      <c r="D172" t="s">
        <v>1106</v>
      </c>
    </row>
    <row r="173" spans="1:4">
      <c r="A173" s="1055">
        <v>172</v>
      </c>
      <c r="B173" t="s">
        <v>1083</v>
      </c>
      <c r="C173" t="s">
        <v>1107</v>
      </c>
      <c r="D173" t="s">
        <v>1108</v>
      </c>
    </row>
    <row r="174" spans="1:4">
      <c r="A174" s="1055">
        <v>173</v>
      </c>
      <c r="B174" t="s">
        <v>1109</v>
      </c>
      <c r="C174" t="s">
        <v>1111</v>
      </c>
      <c r="D174" t="s">
        <v>1112</v>
      </c>
    </row>
    <row r="175" spans="1:4">
      <c r="A175" s="1055">
        <v>174</v>
      </c>
      <c r="B175" t="s">
        <v>1109</v>
      </c>
      <c r="C175" t="s">
        <v>1113</v>
      </c>
      <c r="D175" t="s">
        <v>1114</v>
      </c>
    </row>
    <row r="176" spans="1:4">
      <c r="A176" s="1055">
        <v>175</v>
      </c>
      <c r="B176" t="s">
        <v>1109</v>
      </c>
      <c r="C176" t="s">
        <v>1115</v>
      </c>
      <c r="D176" t="s">
        <v>1116</v>
      </c>
    </row>
    <row r="177" spans="1:4">
      <c r="A177" s="1055">
        <v>176</v>
      </c>
      <c r="B177" t="s">
        <v>1109</v>
      </c>
      <c r="C177" t="s">
        <v>1117</v>
      </c>
      <c r="D177" t="s">
        <v>1118</v>
      </c>
    </row>
    <row r="178" spans="1:4">
      <c r="A178" s="1055">
        <v>177</v>
      </c>
      <c r="B178" t="s">
        <v>1109</v>
      </c>
      <c r="C178" t="s">
        <v>1109</v>
      </c>
      <c r="D178" t="s">
        <v>1110</v>
      </c>
    </row>
    <row r="179" spans="1:4">
      <c r="A179" s="1055">
        <v>178</v>
      </c>
      <c r="B179" t="s">
        <v>1109</v>
      </c>
      <c r="C179" t="s">
        <v>1119</v>
      </c>
      <c r="D179" t="s">
        <v>1120</v>
      </c>
    </row>
    <row r="180" spans="1:4">
      <c r="A180" s="1055">
        <v>179</v>
      </c>
      <c r="B180" t="s">
        <v>1109</v>
      </c>
      <c r="C180" t="s">
        <v>1121</v>
      </c>
      <c r="D180" t="s">
        <v>1122</v>
      </c>
    </row>
    <row r="181" spans="1:4">
      <c r="A181" s="1055">
        <v>180</v>
      </c>
      <c r="B181" t="s">
        <v>1109</v>
      </c>
      <c r="C181" t="s">
        <v>1123</v>
      </c>
      <c r="D181" t="s">
        <v>1124</v>
      </c>
    </row>
    <row r="182" spans="1:4">
      <c r="A182" s="1055">
        <v>181</v>
      </c>
      <c r="B182" t="s">
        <v>1109</v>
      </c>
      <c r="C182" t="s">
        <v>1125</v>
      </c>
      <c r="D182" t="s">
        <v>1126</v>
      </c>
    </row>
    <row r="183" spans="1:4">
      <c r="A183" s="1055">
        <v>182</v>
      </c>
      <c r="B183" t="s">
        <v>1109</v>
      </c>
      <c r="C183" t="s">
        <v>1127</v>
      </c>
      <c r="D183" t="s">
        <v>1128</v>
      </c>
    </row>
    <row r="184" spans="1:4">
      <c r="A184" s="1055">
        <v>183</v>
      </c>
      <c r="B184" t="s">
        <v>1109</v>
      </c>
      <c r="C184" t="s">
        <v>1129</v>
      </c>
      <c r="D184" t="s">
        <v>1130</v>
      </c>
    </row>
    <row r="185" spans="1:4">
      <c r="A185" s="1055">
        <v>184</v>
      </c>
      <c r="B185" t="s">
        <v>1131</v>
      </c>
      <c r="C185" t="s">
        <v>1133</v>
      </c>
      <c r="D185" t="s">
        <v>1134</v>
      </c>
    </row>
    <row r="186" spans="1:4">
      <c r="A186" s="1055">
        <v>185</v>
      </c>
      <c r="B186" t="s">
        <v>1131</v>
      </c>
      <c r="C186" t="s">
        <v>1135</v>
      </c>
      <c r="D186" t="s">
        <v>1136</v>
      </c>
    </row>
    <row r="187" spans="1:4">
      <c r="A187" s="1055">
        <v>186</v>
      </c>
      <c r="B187" t="s">
        <v>1131</v>
      </c>
      <c r="C187" t="s">
        <v>1137</v>
      </c>
      <c r="D187" t="s">
        <v>1138</v>
      </c>
    </row>
    <row r="188" spans="1:4">
      <c r="A188" s="1055">
        <v>187</v>
      </c>
      <c r="B188" t="s">
        <v>1131</v>
      </c>
      <c r="C188" t="s">
        <v>1131</v>
      </c>
      <c r="D188" t="s">
        <v>1132</v>
      </c>
    </row>
    <row r="189" spans="1:4">
      <c r="A189" s="1055">
        <v>188</v>
      </c>
      <c r="B189" t="s">
        <v>1131</v>
      </c>
      <c r="C189" t="s">
        <v>1139</v>
      </c>
      <c r="D189" t="s">
        <v>1140</v>
      </c>
    </row>
    <row r="190" spans="1:4">
      <c r="A190" s="1055">
        <v>189</v>
      </c>
      <c r="B190" t="s">
        <v>1131</v>
      </c>
      <c r="C190" t="s">
        <v>1141</v>
      </c>
      <c r="D190" t="s">
        <v>1142</v>
      </c>
    </row>
    <row r="191" spans="1:4">
      <c r="A191" s="1055">
        <v>190</v>
      </c>
      <c r="B191" t="s">
        <v>1131</v>
      </c>
      <c r="C191" t="s">
        <v>1143</v>
      </c>
      <c r="D191" t="s">
        <v>1144</v>
      </c>
    </row>
    <row r="192" spans="1:4">
      <c r="A192" s="1055">
        <v>191</v>
      </c>
      <c r="B192" t="s">
        <v>1131</v>
      </c>
      <c r="C192" t="s">
        <v>1145</v>
      </c>
      <c r="D192" t="s">
        <v>1146</v>
      </c>
    </row>
    <row r="193" spans="1:4">
      <c r="A193" s="1055">
        <v>192</v>
      </c>
      <c r="B193" t="s">
        <v>1147</v>
      </c>
      <c r="C193" t="s">
        <v>1149</v>
      </c>
      <c r="D193" t="s">
        <v>1150</v>
      </c>
    </row>
    <row r="194" spans="1:4">
      <c r="A194" s="1055">
        <v>193</v>
      </c>
      <c r="B194" t="s">
        <v>1147</v>
      </c>
      <c r="C194" t="s">
        <v>1151</v>
      </c>
      <c r="D194" t="s">
        <v>1152</v>
      </c>
    </row>
    <row r="195" spans="1:4">
      <c r="A195" s="1055">
        <v>194</v>
      </c>
      <c r="B195" t="s">
        <v>1147</v>
      </c>
      <c r="C195" t="s">
        <v>1153</v>
      </c>
      <c r="D195" t="s">
        <v>1154</v>
      </c>
    </row>
    <row r="196" spans="1:4">
      <c r="A196" s="1055">
        <v>195</v>
      </c>
      <c r="B196" t="s">
        <v>1147</v>
      </c>
      <c r="C196" t="s">
        <v>1155</v>
      </c>
      <c r="D196" t="s">
        <v>1156</v>
      </c>
    </row>
    <row r="197" spans="1:4">
      <c r="A197" s="1055">
        <v>196</v>
      </c>
      <c r="B197" t="s">
        <v>1147</v>
      </c>
      <c r="C197" t="s">
        <v>1157</v>
      </c>
      <c r="D197" t="s">
        <v>1158</v>
      </c>
    </row>
    <row r="198" spans="1:4">
      <c r="A198" s="1055">
        <v>197</v>
      </c>
      <c r="B198" t="s">
        <v>1147</v>
      </c>
      <c r="C198" t="s">
        <v>1009</v>
      </c>
      <c r="D198" t="s">
        <v>1159</v>
      </c>
    </row>
    <row r="199" spans="1:4">
      <c r="A199" s="1055">
        <v>198</v>
      </c>
      <c r="B199" t="s">
        <v>1147</v>
      </c>
      <c r="C199" t="s">
        <v>1160</v>
      </c>
      <c r="D199" t="s">
        <v>1161</v>
      </c>
    </row>
    <row r="200" spans="1:4">
      <c r="A200" s="1055">
        <v>199</v>
      </c>
      <c r="B200" t="s">
        <v>1147</v>
      </c>
      <c r="C200" t="s">
        <v>975</v>
      </c>
      <c r="D200" t="s">
        <v>1162</v>
      </c>
    </row>
    <row r="201" spans="1:4">
      <c r="A201" s="1055">
        <v>200</v>
      </c>
      <c r="B201" t="s">
        <v>1147</v>
      </c>
      <c r="C201" t="s">
        <v>1147</v>
      </c>
      <c r="D201" t="s">
        <v>1148</v>
      </c>
    </row>
    <row r="202" spans="1:4">
      <c r="A202" s="1055">
        <v>201</v>
      </c>
      <c r="B202" t="s">
        <v>1147</v>
      </c>
      <c r="C202" t="s">
        <v>1163</v>
      </c>
      <c r="D202" t="s">
        <v>1164</v>
      </c>
    </row>
    <row r="203" spans="1:4">
      <c r="A203" s="1055">
        <v>202</v>
      </c>
      <c r="B203" t="s">
        <v>1147</v>
      </c>
      <c r="C203" t="s">
        <v>1165</v>
      </c>
      <c r="D203" t="s">
        <v>1166</v>
      </c>
    </row>
    <row r="204" spans="1:4">
      <c r="A204" s="1055">
        <v>203</v>
      </c>
      <c r="B204" t="s">
        <v>1147</v>
      </c>
      <c r="C204" t="s">
        <v>1167</v>
      </c>
      <c r="D204" t="s">
        <v>1168</v>
      </c>
    </row>
    <row r="205" spans="1:4">
      <c r="A205" s="1055">
        <v>204</v>
      </c>
      <c r="B205" t="s">
        <v>1147</v>
      </c>
      <c r="C205" t="s">
        <v>1169</v>
      </c>
      <c r="D205" t="s">
        <v>1170</v>
      </c>
    </row>
    <row r="206" spans="1:4">
      <c r="A206" s="1055">
        <v>205</v>
      </c>
      <c r="B206" t="s">
        <v>1147</v>
      </c>
      <c r="C206" t="s">
        <v>1171</v>
      </c>
      <c r="D206" t="s">
        <v>1172</v>
      </c>
    </row>
    <row r="207" spans="1:4">
      <c r="A207" s="1055">
        <v>206</v>
      </c>
      <c r="B207" t="s">
        <v>1147</v>
      </c>
      <c r="C207" t="s">
        <v>1173</v>
      </c>
      <c r="D207" t="s">
        <v>1174</v>
      </c>
    </row>
    <row r="208" spans="1:4">
      <c r="A208" s="1055">
        <v>207</v>
      </c>
      <c r="B208" t="s">
        <v>1147</v>
      </c>
      <c r="C208" t="s">
        <v>1175</v>
      </c>
      <c r="D208" t="s">
        <v>1176</v>
      </c>
    </row>
    <row r="209" spans="1:4">
      <c r="A209" s="1055">
        <v>208</v>
      </c>
      <c r="B209" t="s">
        <v>1177</v>
      </c>
      <c r="C209" t="s">
        <v>1179</v>
      </c>
      <c r="D209" t="s">
        <v>1180</v>
      </c>
    </row>
    <row r="210" spans="1:4">
      <c r="A210" s="1055">
        <v>209</v>
      </c>
      <c r="B210" t="s">
        <v>1177</v>
      </c>
      <c r="C210" t="s">
        <v>1177</v>
      </c>
      <c r="D210" t="s">
        <v>1178</v>
      </c>
    </row>
    <row r="211" spans="1:4">
      <c r="A211" s="1055">
        <v>210</v>
      </c>
      <c r="B211" t="s">
        <v>1177</v>
      </c>
      <c r="C211" t="s">
        <v>1181</v>
      </c>
      <c r="D211" t="s">
        <v>1182</v>
      </c>
    </row>
    <row r="212" spans="1:4">
      <c r="A212" s="1055">
        <v>211</v>
      </c>
      <c r="B212" t="s">
        <v>1177</v>
      </c>
      <c r="C212" t="s">
        <v>1183</v>
      </c>
      <c r="D212" t="s">
        <v>1184</v>
      </c>
    </row>
    <row r="213" spans="1:4">
      <c r="A213" s="1055">
        <v>212</v>
      </c>
      <c r="B213" t="s">
        <v>1185</v>
      </c>
      <c r="C213" t="s">
        <v>1187</v>
      </c>
      <c r="D213" t="s">
        <v>1188</v>
      </c>
    </row>
    <row r="214" spans="1:4">
      <c r="A214" s="1055">
        <v>213</v>
      </c>
      <c r="B214" t="s">
        <v>1185</v>
      </c>
      <c r="C214" t="s">
        <v>1189</v>
      </c>
      <c r="D214" t="s">
        <v>1190</v>
      </c>
    </row>
    <row r="215" spans="1:4">
      <c r="A215" s="1055">
        <v>214</v>
      </c>
      <c r="B215" t="s">
        <v>1185</v>
      </c>
      <c r="C215" t="s">
        <v>1191</v>
      </c>
      <c r="D215" t="s">
        <v>1192</v>
      </c>
    </row>
    <row r="216" spans="1:4">
      <c r="A216" s="1055">
        <v>215</v>
      </c>
      <c r="B216" t="s">
        <v>1185</v>
      </c>
      <c r="C216" t="s">
        <v>1193</v>
      </c>
      <c r="D216" t="s">
        <v>1194</v>
      </c>
    </row>
    <row r="217" spans="1:4">
      <c r="A217" s="1055">
        <v>216</v>
      </c>
      <c r="B217" t="s">
        <v>1185</v>
      </c>
      <c r="C217" t="s">
        <v>1195</v>
      </c>
      <c r="D217" t="s">
        <v>1196</v>
      </c>
    </row>
    <row r="218" spans="1:4">
      <c r="A218" s="1055">
        <v>217</v>
      </c>
      <c r="B218" t="s">
        <v>1185</v>
      </c>
      <c r="C218" t="s">
        <v>1185</v>
      </c>
      <c r="D218" t="s">
        <v>1186</v>
      </c>
    </row>
    <row r="219" spans="1:4">
      <c r="A219" s="1055">
        <v>218</v>
      </c>
      <c r="B219" t="s">
        <v>1185</v>
      </c>
      <c r="C219" t="s">
        <v>1197</v>
      </c>
      <c r="D219" t="s">
        <v>1198</v>
      </c>
    </row>
    <row r="220" spans="1:4">
      <c r="A220" s="1055">
        <v>219</v>
      </c>
      <c r="B220" t="s">
        <v>1185</v>
      </c>
      <c r="C220" t="s">
        <v>1199</v>
      </c>
      <c r="D220" t="s">
        <v>1200</v>
      </c>
    </row>
    <row r="221" spans="1:4">
      <c r="A221" s="1055">
        <v>220</v>
      </c>
      <c r="B221" t="s">
        <v>1185</v>
      </c>
      <c r="C221" t="s">
        <v>1201</v>
      </c>
      <c r="D221" t="s">
        <v>1202</v>
      </c>
    </row>
    <row r="222" spans="1:4">
      <c r="A222" s="1055">
        <v>221</v>
      </c>
      <c r="B222" t="s">
        <v>1185</v>
      </c>
      <c r="C222" t="s">
        <v>1203</v>
      </c>
      <c r="D222" t="s">
        <v>1204</v>
      </c>
    </row>
    <row r="223" spans="1:4">
      <c r="A223" s="1055">
        <v>222</v>
      </c>
      <c r="B223" t="s">
        <v>1205</v>
      </c>
      <c r="C223" t="s">
        <v>1207</v>
      </c>
      <c r="D223" t="s">
        <v>1208</v>
      </c>
    </row>
    <row r="224" spans="1:4">
      <c r="A224" s="1055">
        <v>223</v>
      </c>
      <c r="B224" t="s">
        <v>1205</v>
      </c>
      <c r="C224" t="s">
        <v>1209</v>
      </c>
      <c r="D224" t="s">
        <v>1210</v>
      </c>
    </row>
    <row r="225" spans="1:4">
      <c r="A225" s="1055">
        <v>224</v>
      </c>
      <c r="B225" t="s">
        <v>1205</v>
      </c>
      <c r="C225" t="s">
        <v>1211</v>
      </c>
      <c r="D225" t="s">
        <v>1212</v>
      </c>
    </row>
    <row r="226" spans="1:4">
      <c r="A226" s="1055">
        <v>225</v>
      </c>
      <c r="B226" t="s">
        <v>1205</v>
      </c>
      <c r="C226" t="s">
        <v>1213</v>
      </c>
      <c r="D226" t="s">
        <v>1214</v>
      </c>
    </row>
    <row r="227" spans="1:4">
      <c r="A227" s="1055">
        <v>226</v>
      </c>
      <c r="B227" t="s">
        <v>1205</v>
      </c>
      <c r="C227" t="s">
        <v>1215</v>
      </c>
      <c r="D227" t="s">
        <v>1216</v>
      </c>
    </row>
    <row r="228" spans="1:4">
      <c r="A228" s="1055">
        <v>227</v>
      </c>
      <c r="B228" t="s">
        <v>1205</v>
      </c>
      <c r="C228" t="s">
        <v>1205</v>
      </c>
      <c r="D228" t="s">
        <v>1206</v>
      </c>
    </row>
    <row r="229" spans="1:4">
      <c r="A229" s="1055">
        <v>228</v>
      </c>
      <c r="B229" t="s">
        <v>1205</v>
      </c>
      <c r="C229" t="s">
        <v>1217</v>
      </c>
      <c r="D229" t="s">
        <v>1218</v>
      </c>
    </row>
    <row r="230" spans="1:4">
      <c r="A230" s="1055">
        <v>229</v>
      </c>
      <c r="B230" t="s">
        <v>1205</v>
      </c>
      <c r="C230" t="s">
        <v>1219</v>
      </c>
      <c r="D230" t="s">
        <v>1220</v>
      </c>
    </row>
    <row r="231" spans="1:4">
      <c r="A231" s="1055">
        <v>230</v>
      </c>
      <c r="B231" t="s">
        <v>1205</v>
      </c>
      <c r="C231" t="s">
        <v>1221</v>
      </c>
      <c r="D231" t="s">
        <v>1222</v>
      </c>
    </row>
    <row r="232" spans="1:4">
      <c r="A232" s="1055">
        <v>231</v>
      </c>
      <c r="B232" t="s">
        <v>1223</v>
      </c>
      <c r="C232" t="s">
        <v>1225</v>
      </c>
      <c r="D232" t="s">
        <v>1226</v>
      </c>
    </row>
    <row r="233" spans="1:4">
      <c r="A233" s="1055">
        <v>232</v>
      </c>
      <c r="B233" t="s">
        <v>1223</v>
      </c>
      <c r="C233" t="s">
        <v>1227</v>
      </c>
      <c r="D233" t="s">
        <v>1228</v>
      </c>
    </row>
    <row r="234" spans="1:4">
      <c r="A234" s="1055">
        <v>233</v>
      </c>
      <c r="B234" t="s">
        <v>1223</v>
      </c>
      <c r="C234" t="s">
        <v>1229</v>
      </c>
      <c r="D234" t="s">
        <v>1230</v>
      </c>
    </row>
    <row r="235" spans="1:4">
      <c r="A235" s="1055">
        <v>234</v>
      </c>
      <c r="B235" t="s">
        <v>1223</v>
      </c>
      <c r="C235" t="s">
        <v>1231</v>
      </c>
      <c r="D235" t="s">
        <v>1232</v>
      </c>
    </row>
    <row r="236" spans="1:4">
      <c r="A236" s="1055">
        <v>235</v>
      </c>
      <c r="B236" t="s">
        <v>1223</v>
      </c>
      <c r="C236" t="s">
        <v>1233</v>
      </c>
      <c r="D236" t="s">
        <v>1234</v>
      </c>
    </row>
    <row r="237" spans="1:4">
      <c r="A237" s="1055">
        <v>236</v>
      </c>
      <c r="B237" t="s">
        <v>1223</v>
      </c>
      <c r="C237" t="s">
        <v>1235</v>
      </c>
      <c r="D237" t="s">
        <v>1236</v>
      </c>
    </row>
    <row r="238" spans="1:4">
      <c r="A238" s="1055">
        <v>237</v>
      </c>
      <c r="B238" t="s">
        <v>1223</v>
      </c>
      <c r="C238" t="s">
        <v>1223</v>
      </c>
      <c r="D238" t="s">
        <v>1224</v>
      </c>
    </row>
    <row r="239" spans="1:4">
      <c r="A239" s="1055">
        <v>238</v>
      </c>
      <c r="B239" t="s">
        <v>1223</v>
      </c>
      <c r="C239" t="s">
        <v>1237</v>
      </c>
      <c r="D239" t="s">
        <v>1238</v>
      </c>
    </row>
    <row r="240" spans="1:4">
      <c r="A240" s="1055">
        <v>239</v>
      </c>
      <c r="B240" t="s">
        <v>1223</v>
      </c>
      <c r="C240" t="s">
        <v>1239</v>
      </c>
      <c r="D240" t="s">
        <v>1240</v>
      </c>
    </row>
    <row r="241" spans="1:4">
      <c r="A241" s="1055">
        <v>240</v>
      </c>
      <c r="B241" t="s">
        <v>1223</v>
      </c>
      <c r="C241" t="s">
        <v>1123</v>
      </c>
      <c r="D241" t="s">
        <v>1241</v>
      </c>
    </row>
    <row r="242" spans="1:4">
      <c r="A242" s="1055">
        <v>241</v>
      </c>
      <c r="B242" t="s">
        <v>1223</v>
      </c>
      <c r="C242" t="s">
        <v>1242</v>
      </c>
      <c r="D242" t="s">
        <v>1243</v>
      </c>
    </row>
    <row r="243" spans="1:4">
      <c r="A243" s="1055">
        <v>242</v>
      </c>
      <c r="B243" t="s">
        <v>1223</v>
      </c>
      <c r="C243" t="s">
        <v>1244</v>
      </c>
      <c r="D243" t="s">
        <v>1245</v>
      </c>
    </row>
    <row r="244" spans="1:4">
      <c r="A244" s="1055">
        <v>243</v>
      </c>
      <c r="B244" t="s">
        <v>1223</v>
      </c>
      <c r="C244" t="s">
        <v>1246</v>
      </c>
      <c r="D244" t="s">
        <v>1247</v>
      </c>
    </row>
    <row r="245" spans="1:4">
      <c r="A245" s="1055">
        <v>244</v>
      </c>
      <c r="B245" t="s">
        <v>1223</v>
      </c>
      <c r="C245" t="s">
        <v>1248</v>
      </c>
      <c r="D245" t="s">
        <v>1249</v>
      </c>
    </row>
    <row r="246" spans="1:4">
      <c r="A246" s="1055">
        <v>245</v>
      </c>
      <c r="B246" t="s">
        <v>1250</v>
      </c>
      <c r="C246" t="s">
        <v>1252</v>
      </c>
      <c r="D246" t="s">
        <v>1253</v>
      </c>
    </row>
    <row r="247" spans="1:4">
      <c r="A247" s="1055">
        <v>246</v>
      </c>
      <c r="B247" t="s">
        <v>1250</v>
      </c>
      <c r="C247" t="s">
        <v>1254</v>
      </c>
      <c r="D247" t="s">
        <v>1255</v>
      </c>
    </row>
    <row r="248" spans="1:4">
      <c r="A248" s="1055">
        <v>247</v>
      </c>
      <c r="B248" t="s">
        <v>1250</v>
      </c>
      <c r="C248" t="s">
        <v>1250</v>
      </c>
      <c r="D248" t="s">
        <v>1251</v>
      </c>
    </row>
    <row r="249" spans="1:4">
      <c r="A249" s="1055">
        <v>248</v>
      </c>
      <c r="B249" t="s">
        <v>1250</v>
      </c>
      <c r="C249" t="s">
        <v>1256</v>
      </c>
      <c r="D249" t="s">
        <v>1257</v>
      </c>
    </row>
    <row r="250" spans="1:4">
      <c r="A250" s="1055">
        <v>249</v>
      </c>
      <c r="B250" t="s">
        <v>1250</v>
      </c>
      <c r="C250" t="s">
        <v>1258</v>
      </c>
      <c r="D250" t="s">
        <v>1259</v>
      </c>
    </row>
    <row r="251" spans="1:4">
      <c r="A251" s="1055">
        <v>250</v>
      </c>
      <c r="B251" t="s">
        <v>1250</v>
      </c>
      <c r="C251" t="s">
        <v>1260</v>
      </c>
      <c r="D251" t="s">
        <v>1261</v>
      </c>
    </row>
    <row r="252" spans="1:4">
      <c r="A252" s="1055">
        <v>251</v>
      </c>
      <c r="B252" t="s">
        <v>1250</v>
      </c>
      <c r="C252" t="s">
        <v>1262</v>
      </c>
      <c r="D252" t="s">
        <v>1263</v>
      </c>
    </row>
    <row r="253" spans="1:4">
      <c r="A253" s="1055">
        <v>252</v>
      </c>
      <c r="B253" t="s">
        <v>1250</v>
      </c>
      <c r="C253" t="s">
        <v>1264</v>
      </c>
      <c r="D253" t="s">
        <v>1265</v>
      </c>
    </row>
    <row r="254" spans="1:4">
      <c r="A254" s="1055">
        <v>253</v>
      </c>
      <c r="B254" t="s">
        <v>1266</v>
      </c>
      <c r="C254" t="s">
        <v>1268</v>
      </c>
      <c r="D254" t="s">
        <v>1269</v>
      </c>
    </row>
    <row r="255" spans="1:4">
      <c r="A255" s="1055">
        <v>254</v>
      </c>
      <c r="B255" t="s">
        <v>1266</v>
      </c>
      <c r="C255" t="s">
        <v>1270</v>
      </c>
      <c r="D255" t="s">
        <v>1271</v>
      </c>
    </row>
    <row r="256" spans="1:4">
      <c r="A256" s="1055">
        <v>255</v>
      </c>
      <c r="B256" t="s">
        <v>1266</v>
      </c>
      <c r="C256" t="s">
        <v>1272</v>
      </c>
      <c r="D256" t="s">
        <v>1273</v>
      </c>
    </row>
    <row r="257" spans="1:4">
      <c r="A257" s="1055">
        <v>256</v>
      </c>
      <c r="B257" t="s">
        <v>1266</v>
      </c>
      <c r="C257" t="s">
        <v>1274</v>
      </c>
      <c r="D257" t="s">
        <v>1275</v>
      </c>
    </row>
    <row r="258" spans="1:4">
      <c r="A258" s="1055">
        <v>257</v>
      </c>
      <c r="B258" t="s">
        <v>1266</v>
      </c>
      <c r="C258" t="s">
        <v>1276</v>
      </c>
      <c r="D258" t="s">
        <v>1277</v>
      </c>
    </row>
    <row r="259" spans="1:4">
      <c r="A259" s="1055">
        <v>258</v>
      </c>
      <c r="B259" t="s">
        <v>1266</v>
      </c>
      <c r="C259" t="s">
        <v>1278</v>
      </c>
      <c r="D259" t="s">
        <v>1279</v>
      </c>
    </row>
    <row r="260" spans="1:4">
      <c r="A260" s="1055">
        <v>259</v>
      </c>
      <c r="B260" t="s">
        <v>1266</v>
      </c>
      <c r="C260" t="s">
        <v>1266</v>
      </c>
      <c r="D260" t="s">
        <v>1267</v>
      </c>
    </row>
    <row r="261" spans="1:4">
      <c r="A261" s="1055">
        <v>260</v>
      </c>
      <c r="B261" t="s">
        <v>1266</v>
      </c>
      <c r="C261" t="s">
        <v>1280</v>
      </c>
      <c r="D261" t="s">
        <v>1281</v>
      </c>
    </row>
    <row r="262" spans="1:4">
      <c r="A262" s="1055">
        <v>261</v>
      </c>
      <c r="B262" t="s">
        <v>1266</v>
      </c>
      <c r="C262" t="s">
        <v>1282</v>
      </c>
      <c r="D262" t="s">
        <v>1283</v>
      </c>
    </row>
    <row r="263" spans="1:4">
      <c r="A263" s="1055">
        <v>262</v>
      </c>
      <c r="B263" t="s">
        <v>1266</v>
      </c>
      <c r="C263" t="s">
        <v>1284</v>
      </c>
      <c r="D263" t="s">
        <v>1285</v>
      </c>
    </row>
    <row r="264" spans="1:4">
      <c r="A264" s="1055">
        <v>263</v>
      </c>
      <c r="B264" t="s">
        <v>1286</v>
      </c>
      <c r="C264" t="s">
        <v>1288</v>
      </c>
      <c r="D264" t="s">
        <v>1289</v>
      </c>
    </row>
    <row r="265" spans="1:4">
      <c r="A265" s="1055">
        <v>264</v>
      </c>
      <c r="B265" t="s">
        <v>1286</v>
      </c>
      <c r="C265" t="s">
        <v>1072</v>
      </c>
      <c r="D265" t="s">
        <v>1290</v>
      </c>
    </row>
    <row r="266" spans="1:4">
      <c r="A266" s="1055">
        <v>265</v>
      </c>
      <c r="B266" t="s">
        <v>1286</v>
      </c>
      <c r="C266" t="s">
        <v>1291</v>
      </c>
      <c r="D266" t="s">
        <v>1292</v>
      </c>
    </row>
    <row r="267" spans="1:4">
      <c r="A267" s="1055">
        <v>266</v>
      </c>
      <c r="B267" t="s">
        <v>1286</v>
      </c>
      <c r="C267" t="s">
        <v>1293</v>
      </c>
      <c r="D267" t="s">
        <v>1294</v>
      </c>
    </row>
    <row r="268" spans="1:4">
      <c r="A268" s="1055">
        <v>267</v>
      </c>
      <c r="B268" t="s">
        <v>1286</v>
      </c>
      <c r="C268" t="s">
        <v>1286</v>
      </c>
      <c r="D268" t="s">
        <v>1287</v>
      </c>
    </row>
    <row r="269" spans="1:4">
      <c r="A269" s="1055">
        <v>268</v>
      </c>
      <c r="B269" t="s">
        <v>1286</v>
      </c>
      <c r="C269" t="s">
        <v>1295</v>
      </c>
      <c r="D269" t="s">
        <v>1296</v>
      </c>
    </row>
    <row r="270" spans="1:4">
      <c r="A270" s="1055">
        <v>269</v>
      </c>
      <c r="B270" t="s">
        <v>1286</v>
      </c>
      <c r="C270" t="s">
        <v>1297</v>
      </c>
      <c r="D270" t="s">
        <v>1298</v>
      </c>
    </row>
    <row r="271" spans="1:4">
      <c r="A271" s="1055">
        <v>270</v>
      </c>
      <c r="B271" t="s">
        <v>1286</v>
      </c>
      <c r="C271" t="s">
        <v>1299</v>
      </c>
      <c r="D271" t="s">
        <v>1300</v>
      </c>
    </row>
    <row r="272" spans="1:4">
      <c r="A272" s="1055">
        <v>271</v>
      </c>
      <c r="B272" t="s">
        <v>1301</v>
      </c>
      <c r="C272" t="s">
        <v>1303</v>
      </c>
      <c r="D272" t="s">
        <v>1304</v>
      </c>
    </row>
    <row r="273" spans="1:4">
      <c r="A273" s="1055">
        <v>272</v>
      </c>
      <c r="B273" t="s">
        <v>1301</v>
      </c>
      <c r="C273" t="s">
        <v>1305</v>
      </c>
      <c r="D273" t="s">
        <v>1306</v>
      </c>
    </row>
    <row r="274" spans="1:4">
      <c r="A274" s="1055">
        <v>273</v>
      </c>
      <c r="B274" t="s">
        <v>1301</v>
      </c>
      <c r="C274" t="s">
        <v>1307</v>
      </c>
      <c r="D274" t="s">
        <v>1308</v>
      </c>
    </row>
    <row r="275" spans="1:4">
      <c r="A275" s="1055">
        <v>274</v>
      </c>
      <c r="B275" t="s">
        <v>1301</v>
      </c>
      <c r="C275" t="s">
        <v>1309</v>
      </c>
      <c r="D275" t="s">
        <v>1310</v>
      </c>
    </row>
    <row r="276" spans="1:4">
      <c r="A276" s="1055">
        <v>275</v>
      </c>
      <c r="B276" t="s">
        <v>1301</v>
      </c>
      <c r="C276" t="s">
        <v>1311</v>
      </c>
      <c r="D276" t="s">
        <v>1312</v>
      </c>
    </row>
    <row r="277" spans="1:4">
      <c r="A277" s="1055">
        <v>276</v>
      </c>
      <c r="B277" t="s">
        <v>1301</v>
      </c>
      <c r="C277" t="s">
        <v>1313</v>
      </c>
      <c r="D277" t="s">
        <v>1314</v>
      </c>
    </row>
    <row r="278" spans="1:4">
      <c r="A278" s="1055">
        <v>277</v>
      </c>
      <c r="B278" t="s">
        <v>1301</v>
      </c>
      <c r="C278" t="s">
        <v>1301</v>
      </c>
      <c r="D278" t="s">
        <v>1302</v>
      </c>
    </row>
    <row r="279" spans="1:4">
      <c r="A279" s="1055">
        <v>278</v>
      </c>
      <c r="B279" t="s">
        <v>1301</v>
      </c>
      <c r="C279" t="s">
        <v>1141</v>
      </c>
      <c r="D279" t="s">
        <v>1315</v>
      </c>
    </row>
    <row r="280" spans="1:4">
      <c r="A280" s="1055">
        <v>279</v>
      </c>
      <c r="B280" t="s">
        <v>1301</v>
      </c>
      <c r="C280" t="s">
        <v>1316</v>
      </c>
      <c r="D280" t="s">
        <v>1317</v>
      </c>
    </row>
    <row r="281" spans="1:4">
      <c r="A281" s="1055">
        <v>280</v>
      </c>
      <c r="B281" t="s">
        <v>1301</v>
      </c>
      <c r="C281" t="s">
        <v>1318</v>
      </c>
      <c r="D281" t="s">
        <v>1319</v>
      </c>
    </row>
    <row r="282" spans="1:4">
      <c r="A282" s="1055">
        <v>281</v>
      </c>
      <c r="B282" t="s">
        <v>1301</v>
      </c>
      <c r="C282" t="s">
        <v>1320</v>
      </c>
      <c r="D282" t="s">
        <v>1321</v>
      </c>
    </row>
    <row r="283" spans="1:4">
      <c r="A283" s="1055">
        <v>282</v>
      </c>
      <c r="B283" t="s">
        <v>1301</v>
      </c>
      <c r="C283" t="s">
        <v>1322</v>
      </c>
      <c r="D283" t="s">
        <v>1323</v>
      </c>
    </row>
    <row r="284" spans="1:4">
      <c r="A284" s="1055">
        <v>283</v>
      </c>
      <c r="B284" t="s">
        <v>1301</v>
      </c>
      <c r="C284" t="s">
        <v>1324</v>
      </c>
      <c r="D284" t="s">
        <v>1325</v>
      </c>
    </row>
    <row r="285" spans="1:4">
      <c r="A285" s="1055">
        <v>284</v>
      </c>
      <c r="B285" t="s">
        <v>1301</v>
      </c>
      <c r="C285" t="s">
        <v>1326</v>
      </c>
      <c r="D285" t="s">
        <v>1327</v>
      </c>
    </row>
    <row r="286" spans="1:4">
      <c r="A286" s="1055">
        <v>285</v>
      </c>
      <c r="B286" t="s">
        <v>1301</v>
      </c>
      <c r="C286" t="s">
        <v>1328</v>
      </c>
      <c r="D286" t="s">
        <v>1329</v>
      </c>
    </row>
    <row r="287" spans="1:4">
      <c r="A287" s="1055">
        <v>286</v>
      </c>
      <c r="B287" t="s">
        <v>1301</v>
      </c>
      <c r="C287" t="s">
        <v>1330</v>
      </c>
      <c r="D287" t="s">
        <v>1331</v>
      </c>
    </row>
    <row r="288" spans="1:4">
      <c r="A288" s="1055">
        <v>287</v>
      </c>
      <c r="B288" t="s">
        <v>1301</v>
      </c>
      <c r="C288" t="s">
        <v>1332</v>
      </c>
      <c r="D288" t="s">
        <v>1333</v>
      </c>
    </row>
    <row r="289" spans="1:4">
      <c r="A289" s="1055">
        <v>288</v>
      </c>
      <c r="B289" t="s">
        <v>1301</v>
      </c>
      <c r="C289" t="s">
        <v>1334</v>
      </c>
      <c r="D289" t="s">
        <v>1335</v>
      </c>
    </row>
    <row r="290" spans="1:4">
      <c r="A290" s="1055">
        <v>289</v>
      </c>
      <c r="B290" t="s">
        <v>1301</v>
      </c>
      <c r="C290" t="s">
        <v>1336</v>
      </c>
      <c r="D290" t="s">
        <v>1337</v>
      </c>
    </row>
    <row r="291" spans="1:4">
      <c r="A291" s="1055">
        <v>290</v>
      </c>
      <c r="B291" t="s">
        <v>1338</v>
      </c>
      <c r="C291" t="s">
        <v>774</v>
      </c>
      <c r="D291" t="s">
        <v>1340</v>
      </c>
    </row>
    <row r="292" spans="1:4">
      <c r="A292" s="1055">
        <v>291</v>
      </c>
      <c r="B292" t="s">
        <v>1338</v>
      </c>
      <c r="C292" t="s">
        <v>1207</v>
      </c>
      <c r="D292" t="s">
        <v>1341</v>
      </c>
    </row>
    <row r="293" spans="1:4">
      <c r="A293" s="1055">
        <v>292</v>
      </c>
      <c r="B293" t="s">
        <v>1338</v>
      </c>
      <c r="C293" t="s">
        <v>1342</v>
      </c>
      <c r="D293" t="s">
        <v>1343</v>
      </c>
    </row>
    <row r="294" spans="1:4">
      <c r="A294" s="1055">
        <v>293</v>
      </c>
      <c r="B294" t="s">
        <v>1338</v>
      </c>
      <c r="C294" t="s">
        <v>1344</v>
      </c>
      <c r="D294" t="s">
        <v>1345</v>
      </c>
    </row>
    <row r="295" spans="1:4">
      <c r="A295" s="1055">
        <v>294</v>
      </c>
      <c r="B295" t="s">
        <v>1338</v>
      </c>
      <c r="C295" t="s">
        <v>1346</v>
      </c>
      <c r="D295" t="s">
        <v>1347</v>
      </c>
    </row>
    <row r="296" spans="1:4">
      <c r="A296" s="1055">
        <v>295</v>
      </c>
      <c r="B296" t="s">
        <v>1338</v>
      </c>
      <c r="C296" t="s">
        <v>1338</v>
      </c>
      <c r="D296" t="s">
        <v>1339</v>
      </c>
    </row>
    <row r="297" spans="1:4">
      <c r="A297" s="1055">
        <v>296</v>
      </c>
      <c r="B297" t="s">
        <v>1338</v>
      </c>
      <c r="C297" t="s">
        <v>1348</v>
      </c>
      <c r="D297" t="s">
        <v>1349</v>
      </c>
    </row>
    <row r="298" spans="1:4">
      <c r="A298" s="1055">
        <v>297</v>
      </c>
      <c r="B298" t="s">
        <v>1338</v>
      </c>
      <c r="C298" t="s">
        <v>1350</v>
      </c>
      <c r="D298" t="s">
        <v>1351</v>
      </c>
    </row>
    <row r="299" spans="1:4">
      <c r="A299" s="1055">
        <v>298</v>
      </c>
      <c r="B299" t="s">
        <v>1352</v>
      </c>
      <c r="C299" t="s">
        <v>1207</v>
      </c>
      <c r="D299" t="s">
        <v>1354</v>
      </c>
    </row>
    <row r="300" spans="1:4">
      <c r="A300" s="1055">
        <v>299</v>
      </c>
      <c r="B300" t="s">
        <v>1352</v>
      </c>
      <c r="C300" t="s">
        <v>1355</v>
      </c>
      <c r="D300" t="s">
        <v>1356</v>
      </c>
    </row>
    <row r="301" spans="1:4">
      <c r="A301" s="1055">
        <v>300</v>
      </c>
      <c r="B301" t="s">
        <v>1352</v>
      </c>
      <c r="C301" t="s">
        <v>1357</v>
      </c>
      <c r="D301" t="s">
        <v>1358</v>
      </c>
    </row>
    <row r="302" spans="1:4">
      <c r="A302" s="1055">
        <v>301</v>
      </c>
      <c r="B302" t="s">
        <v>1352</v>
      </c>
      <c r="C302" t="s">
        <v>1359</v>
      </c>
      <c r="D302" t="s">
        <v>1360</v>
      </c>
    </row>
    <row r="303" spans="1:4">
      <c r="A303" s="1055">
        <v>302</v>
      </c>
      <c r="B303" t="s">
        <v>1352</v>
      </c>
      <c r="C303" t="s">
        <v>1361</v>
      </c>
      <c r="D303" t="s">
        <v>1362</v>
      </c>
    </row>
    <row r="304" spans="1:4">
      <c r="A304" s="1055">
        <v>303</v>
      </c>
      <c r="B304" t="s">
        <v>1352</v>
      </c>
      <c r="C304" t="s">
        <v>1363</v>
      </c>
      <c r="D304" t="s">
        <v>1364</v>
      </c>
    </row>
    <row r="305" spans="1:4">
      <c r="A305" s="1055">
        <v>304</v>
      </c>
      <c r="B305" t="s">
        <v>1352</v>
      </c>
      <c r="C305" t="s">
        <v>886</v>
      </c>
      <c r="D305" t="s">
        <v>1365</v>
      </c>
    </row>
    <row r="306" spans="1:4">
      <c r="A306" s="1055">
        <v>305</v>
      </c>
      <c r="B306" t="s">
        <v>1352</v>
      </c>
      <c r="C306" t="s">
        <v>1366</v>
      </c>
      <c r="D306" t="s">
        <v>1367</v>
      </c>
    </row>
    <row r="307" spans="1:4">
      <c r="A307" s="1055">
        <v>306</v>
      </c>
      <c r="B307" t="s">
        <v>1352</v>
      </c>
      <c r="C307" t="s">
        <v>1368</v>
      </c>
      <c r="D307" t="s">
        <v>1369</v>
      </c>
    </row>
    <row r="308" spans="1:4">
      <c r="A308" s="1055">
        <v>307</v>
      </c>
      <c r="B308" t="s">
        <v>1352</v>
      </c>
      <c r="C308" t="s">
        <v>1370</v>
      </c>
      <c r="D308" t="s">
        <v>1371</v>
      </c>
    </row>
    <row r="309" spans="1:4">
      <c r="A309" s="1055">
        <v>308</v>
      </c>
      <c r="B309" t="s">
        <v>1352</v>
      </c>
      <c r="C309" t="s">
        <v>1372</v>
      </c>
      <c r="D309" t="s">
        <v>1373</v>
      </c>
    </row>
    <row r="310" spans="1:4">
      <c r="A310" s="1055">
        <v>309</v>
      </c>
      <c r="B310" t="s">
        <v>1352</v>
      </c>
      <c r="C310" t="s">
        <v>1352</v>
      </c>
      <c r="D310" t="s">
        <v>1353</v>
      </c>
    </row>
    <row r="311" spans="1:4">
      <c r="A311" s="1055">
        <v>310</v>
      </c>
      <c r="B311" t="s">
        <v>1352</v>
      </c>
      <c r="C311" t="s">
        <v>1374</v>
      </c>
      <c r="D311" t="s">
        <v>1375</v>
      </c>
    </row>
    <row r="312" spans="1:4">
      <c r="A312" s="1055">
        <v>311</v>
      </c>
      <c r="B312" t="s">
        <v>1376</v>
      </c>
      <c r="C312" t="s">
        <v>1378</v>
      </c>
      <c r="D312" t="s">
        <v>1379</v>
      </c>
    </row>
    <row r="313" spans="1:4">
      <c r="A313" s="1055">
        <v>312</v>
      </c>
      <c r="B313" t="s">
        <v>1376</v>
      </c>
      <c r="C313" t="s">
        <v>1031</v>
      </c>
      <c r="D313" t="s">
        <v>1380</v>
      </c>
    </row>
    <row r="314" spans="1:4">
      <c r="A314" s="1055">
        <v>313</v>
      </c>
      <c r="B314" t="s">
        <v>1376</v>
      </c>
      <c r="C314" t="s">
        <v>1381</v>
      </c>
      <c r="D314" t="s">
        <v>1382</v>
      </c>
    </row>
    <row r="315" spans="1:4">
      <c r="A315" s="1055">
        <v>314</v>
      </c>
      <c r="B315" t="s">
        <v>1376</v>
      </c>
      <c r="C315" t="s">
        <v>1054</v>
      </c>
      <c r="D315" t="s">
        <v>1383</v>
      </c>
    </row>
    <row r="316" spans="1:4">
      <c r="A316" s="1055">
        <v>315</v>
      </c>
      <c r="B316" t="s">
        <v>1376</v>
      </c>
      <c r="C316" t="s">
        <v>1037</v>
      </c>
      <c r="D316" t="s">
        <v>1384</v>
      </c>
    </row>
    <row r="317" spans="1:4">
      <c r="A317" s="1055">
        <v>316</v>
      </c>
      <c r="B317" t="s">
        <v>1376</v>
      </c>
      <c r="C317" t="s">
        <v>1385</v>
      </c>
      <c r="D317" t="s">
        <v>1386</v>
      </c>
    </row>
    <row r="318" spans="1:4">
      <c r="A318" s="1055">
        <v>317</v>
      </c>
      <c r="B318" t="s">
        <v>1376</v>
      </c>
      <c r="C318" t="s">
        <v>1387</v>
      </c>
      <c r="D318" t="s">
        <v>1388</v>
      </c>
    </row>
    <row r="319" spans="1:4">
      <c r="A319" s="1055">
        <v>318</v>
      </c>
      <c r="B319" t="s">
        <v>1376</v>
      </c>
      <c r="C319" t="s">
        <v>1389</v>
      </c>
      <c r="D319" t="s">
        <v>1390</v>
      </c>
    </row>
    <row r="320" spans="1:4">
      <c r="A320" s="1055">
        <v>319</v>
      </c>
      <c r="B320" t="s">
        <v>1376</v>
      </c>
      <c r="C320" t="s">
        <v>1376</v>
      </c>
      <c r="D320" t="s">
        <v>1377</v>
      </c>
    </row>
    <row r="321" spans="1:4">
      <c r="A321" s="1055">
        <v>320</v>
      </c>
      <c r="B321" t="s">
        <v>1376</v>
      </c>
      <c r="C321" t="s">
        <v>1260</v>
      </c>
      <c r="D321" t="s">
        <v>1391</v>
      </c>
    </row>
    <row r="322" spans="1:4">
      <c r="A322" s="1055">
        <v>321</v>
      </c>
      <c r="B322" t="s">
        <v>1376</v>
      </c>
      <c r="C322" t="s">
        <v>1392</v>
      </c>
      <c r="D322" t="s">
        <v>1393</v>
      </c>
    </row>
    <row r="323" spans="1:4">
      <c r="A323" s="1055">
        <v>322</v>
      </c>
      <c r="B323" t="s">
        <v>1376</v>
      </c>
      <c r="C323" t="s">
        <v>1167</v>
      </c>
      <c r="D323" t="s">
        <v>1394</v>
      </c>
    </row>
    <row r="324" spans="1:4">
      <c r="A324" s="1055">
        <v>323</v>
      </c>
      <c r="B324" t="s">
        <v>1395</v>
      </c>
      <c r="C324" t="s">
        <v>1397</v>
      </c>
      <c r="D324" t="s">
        <v>1398</v>
      </c>
    </row>
    <row r="325" spans="1:4">
      <c r="A325" s="1055">
        <v>324</v>
      </c>
      <c r="B325" t="s">
        <v>1395</v>
      </c>
      <c r="C325" t="s">
        <v>973</v>
      </c>
      <c r="D325" t="s">
        <v>1399</v>
      </c>
    </row>
    <row r="326" spans="1:4">
      <c r="A326" s="1055">
        <v>325</v>
      </c>
      <c r="B326" t="s">
        <v>1395</v>
      </c>
      <c r="C326" t="s">
        <v>1400</v>
      </c>
      <c r="D326" t="s">
        <v>1401</v>
      </c>
    </row>
    <row r="327" spans="1:4">
      <c r="A327" s="1055">
        <v>326</v>
      </c>
      <c r="B327" t="s">
        <v>1395</v>
      </c>
      <c r="C327" t="s">
        <v>1402</v>
      </c>
      <c r="D327" t="s">
        <v>1403</v>
      </c>
    </row>
    <row r="328" spans="1:4">
      <c r="A328" s="1055">
        <v>327</v>
      </c>
      <c r="B328" t="s">
        <v>1395</v>
      </c>
      <c r="C328" t="s">
        <v>1404</v>
      </c>
      <c r="D328" t="s">
        <v>1405</v>
      </c>
    </row>
    <row r="329" spans="1:4">
      <c r="A329" s="1055">
        <v>328</v>
      </c>
      <c r="B329" t="s">
        <v>1395</v>
      </c>
      <c r="C329" t="s">
        <v>1395</v>
      </c>
      <c r="D329" t="s">
        <v>1396</v>
      </c>
    </row>
    <row r="330" spans="1:4">
      <c r="A330" s="1055">
        <v>329</v>
      </c>
      <c r="B330" t="s">
        <v>1395</v>
      </c>
      <c r="C330" t="s">
        <v>1406</v>
      </c>
      <c r="D330" t="s">
        <v>1407</v>
      </c>
    </row>
    <row r="331" spans="1:4">
      <c r="A331" s="1055">
        <v>330</v>
      </c>
      <c r="B331" t="s">
        <v>1395</v>
      </c>
      <c r="C331" t="s">
        <v>1408</v>
      </c>
      <c r="D331" t="s">
        <v>1409</v>
      </c>
    </row>
    <row r="332" spans="1:4">
      <c r="A332" s="1055">
        <v>331</v>
      </c>
      <c r="B332" t="s">
        <v>1395</v>
      </c>
      <c r="C332" t="s">
        <v>1410</v>
      </c>
      <c r="D332" t="s">
        <v>1411</v>
      </c>
    </row>
    <row r="333" spans="1:4">
      <c r="A333" s="1055">
        <v>332</v>
      </c>
      <c r="B333" t="s">
        <v>1395</v>
      </c>
      <c r="C333" t="s">
        <v>1412</v>
      </c>
      <c r="D333" t="s">
        <v>1413</v>
      </c>
    </row>
    <row r="334" spans="1:4">
      <c r="A334" s="1055">
        <v>333</v>
      </c>
      <c r="B334" t="s">
        <v>1414</v>
      </c>
      <c r="C334" t="s">
        <v>1416</v>
      </c>
      <c r="D334" t="s">
        <v>1417</v>
      </c>
    </row>
    <row r="335" spans="1:4">
      <c r="A335" s="1055">
        <v>334</v>
      </c>
      <c r="B335" t="s">
        <v>1414</v>
      </c>
      <c r="C335" t="s">
        <v>1418</v>
      </c>
      <c r="D335" t="s">
        <v>1419</v>
      </c>
    </row>
    <row r="336" spans="1:4">
      <c r="A336" s="1055">
        <v>335</v>
      </c>
      <c r="B336" t="s">
        <v>1414</v>
      </c>
      <c r="C336" t="s">
        <v>1420</v>
      </c>
      <c r="D336" t="s">
        <v>1421</v>
      </c>
    </row>
    <row r="337" spans="1:4">
      <c r="A337" s="1055">
        <v>336</v>
      </c>
      <c r="B337" t="s">
        <v>1414</v>
      </c>
      <c r="C337" t="s">
        <v>1422</v>
      </c>
      <c r="D337" t="s">
        <v>1423</v>
      </c>
    </row>
    <row r="338" spans="1:4">
      <c r="A338" s="1055">
        <v>337</v>
      </c>
      <c r="B338" t="s">
        <v>1414</v>
      </c>
      <c r="C338" t="s">
        <v>1141</v>
      </c>
      <c r="D338" t="s">
        <v>1424</v>
      </c>
    </row>
    <row r="339" spans="1:4">
      <c r="A339" s="1055">
        <v>338</v>
      </c>
      <c r="B339" t="s">
        <v>1414</v>
      </c>
      <c r="C339" t="s">
        <v>1425</v>
      </c>
      <c r="D339" t="s">
        <v>1426</v>
      </c>
    </row>
    <row r="340" spans="1:4">
      <c r="A340" s="1055">
        <v>339</v>
      </c>
      <c r="B340" t="s">
        <v>1414</v>
      </c>
      <c r="C340" t="s">
        <v>1427</v>
      </c>
      <c r="D340" t="s">
        <v>1428</v>
      </c>
    </row>
    <row r="341" spans="1:4">
      <c r="A341" s="1055">
        <v>340</v>
      </c>
      <c r="B341" t="s">
        <v>1414</v>
      </c>
      <c r="C341" t="s">
        <v>1414</v>
      </c>
      <c r="D341" t="s">
        <v>1415</v>
      </c>
    </row>
    <row r="342" spans="1:4">
      <c r="A342" s="1055">
        <v>341</v>
      </c>
      <c r="B342" t="s">
        <v>1414</v>
      </c>
      <c r="C342" t="s">
        <v>1429</v>
      </c>
      <c r="D342" t="s">
        <v>1430</v>
      </c>
    </row>
    <row r="343" spans="1:4">
      <c r="A343" s="1055">
        <v>342</v>
      </c>
      <c r="B343" t="s">
        <v>1414</v>
      </c>
      <c r="C343" t="s">
        <v>1431</v>
      </c>
      <c r="D343" t="s">
        <v>1432</v>
      </c>
    </row>
    <row r="344" spans="1:4">
      <c r="A344" s="1055">
        <v>343</v>
      </c>
      <c r="B344" t="s">
        <v>1414</v>
      </c>
      <c r="C344" t="s">
        <v>1433</v>
      </c>
      <c r="D344" t="s">
        <v>1434</v>
      </c>
    </row>
    <row r="345" spans="1:4">
      <c r="A345" s="1055">
        <v>344</v>
      </c>
      <c r="B345" t="s">
        <v>1435</v>
      </c>
      <c r="C345" t="s">
        <v>1437</v>
      </c>
      <c r="D345" t="s">
        <v>1438</v>
      </c>
    </row>
    <row r="346" spans="1:4">
      <c r="A346" s="1055">
        <v>345</v>
      </c>
      <c r="B346" t="s">
        <v>1435</v>
      </c>
      <c r="C346" t="s">
        <v>1439</v>
      </c>
      <c r="D346" t="s">
        <v>1440</v>
      </c>
    </row>
    <row r="347" spans="1:4">
      <c r="A347" s="1055">
        <v>346</v>
      </c>
      <c r="B347" t="s">
        <v>1435</v>
      </c>
      <c r="C347" t="s">
        <v>1072</v>
      </c>
      <c r="D347" t="s">
        <v>1441</v>
      </c>
    </row>
    <row r="348" spans="1:4">
      <c r="A348" s="1055">
        <v>347</v>
      </c>
      <c r="B348" t="s">
        <v>1435</v>
      </c>
      <c r="C348" t="s">
        <v>1121</v>
      </c>
      <c r="D348" t="s">
        <v>1442</v>
      </c>
    </row>
    <row r="349" spans="1:4">
      <c r="A349" s="1055">
        <v>348</v>
      </c>
      <c r="B349" t="s">
        <v>1435</v>
      </c>
      <c r="C349" t="s">
        <v>1443</v>
      </c>
      <c r="D349" t="s">
        <v>1444</v>
      </c>
    </row>
    <row r="350" spans="1:4">
      <c r="A350" s="1055">
        <v>349</v>
      </c>
      <c r="B350" t="s">
        <v>1435</v>
      </c>
      <c r="C350" t="s">
        <v>1445</v>
      </c>
      <c r="D350" t="s">
        <v>1446</v>
      </c>
    </row>
    <row r="351" spans="1:4">
      <c r="A351" s="1055">
        <v>350</v>
      </c>
      <c r="B351" t="s">
        <v>1435</v>
      </c>
      <c r="C351" t="s">
        <v>1123</v>
      </c>
      <c r="D351" t="s">
        <v>1447</v>
      </c>
    </row>
    <row r="352" spans="1:4">
      <c r="A352" s="1055">
        <v>351</v>
      </c>
      <c r="B352" t="s">
        <v>1435</v>
      </c>
      <c r="C352" t="s">
        <v>1448</v>
      </c>
      <c r="D352" t="s">
        <v>1449</v>
      </c>
    </row>
    <row r="353" spans="1:4">
      <c r="A353" s="1055">
        <v>352</v>
      </c>
      <c r="B353" t="s">
        <v>1435</v>
      </c>
      <c r="C353" t="s">
        <v>1450</v>
      </c>
      <c r="D353" t="s">
        <v>1451</v>
      </c>
    </row>
    <row r="354" spans="1:4">
      <c r="A354" s="1055">
        <v>353</v>
      </c>
      <c r="B354" t="s">
        <v>1435</v>
      </c>
      <c r="C354" t="s">
        <v>1435</v>
      </c>
      <c r="D354" t="s">
        <v>1436</v>
      </c>
    </row>
    <row r="355" spans="1:4">
      <c r="A355" s="1055">
        <v>354</v>
      </c>
      <c r="B355" t="s">
        <v>1435</v>
      </c>
      <c r="C355" t="s">
        <v>1452</v>
      </c>
      <c r="D355" t="s">
        <v>1453</v>
      </c>
    </row>
    <row r="356" spans="1:4">
      <c r="A356" s="1055">
        <v>355</v>
      </c>
      <c r="B356" t="s">
        <v>1454</v>
      </c>
      <c r="C356" t="s">
        <v>1456</v>
      </c>
      <c r="D356" t="s">
        <v>1457</v>
      </c>
    </row>
    <row r="357" spans="1:4">
      <c r="A357" s="1055">
        <v>356</v>
      </c>
      <c r="B357" t="s">
        <v>1454</v>
      </c>
      <c r="C357" t="s">
        <v>1458</v>
      </c>
      <c r="D357" t="s">
        <v>1459</v>
      </c>
    </row>
    <row r="358" spans="1:4">
      <c r="A358" s="1055">
        <v>357</v>
      </c>
      <c r="B358" t="s">
        <v>1454</v>
      </c>
      <c r="C358" t="s">
        <v>1460</v>
      </c>
      <c r="D358" t="s">
        <v>1461</v>
      </c>
    </row>
    <row r="359" spans="1:4">
      <c r="A359" s="1055">
        <v>358</v>
      </c>
      <c r="B359" t="s">
        <v>1454</v>
      </c>
      <c r="C359" t="s">
        <v>1227</v>
      </c>
      <c r="D359" t="s">
        <v>1462</v>
      </c>
    </row>
    <row r="360" spans="1:4">
      <c r="A360" s="1055">
        <v>359</v>
      </c>
      <c r="B360" t="s">
        <v>1454</v>
      </c>
      <c r="C360" t="s">
        <v>1058</v>
      </c>
      <c r="D360" t="s">
        <v>1463</v>
      </c>
    </row>
    <row r="361" spans="1:4">
      <c r="A361" s="1055">
        <v>360</v>
      </c>
      <c r="B361" t="s">
        <v>1454</v>
      </c>
      <c r="C361" t="s">
        <v>1454</v>
      </c>
      <c r="D361" t="s">
        <v>1455</v>
      </c>
    </row>
    <row r="362" spans="1:4">
      <c r="A362" s="1055">
        <v>361</v>
      </c>
      <c r="B362" t="s">
        <v>1454</v>
      </c>
      <c r="C362" t="s">
        <v>1464</v>
      </c>
      <c r="D362" t="s">
        <v>1465</v>
      </c>
    </row>
    <row r="363" spans="1:4">
      <c r="A363" s="1055">
        <v>362</v>
      </c>
      <c r="B363" t="s">
        <v>1466</v>
      </c>
      <c r="C363" t="s">
        <v>1416</v>
      </c>
      <c r="D363" t="s">
        <v>1468</v>
      </c>
    </row>
    <row r="364" spans="1:4">
      <c r="A364" s="1055">
        <v>363</v>
      </c>
      <c r="B364" t="s">
        <v>1466</v>
      </c>
      <c r="C364" t="s">
        <v>1469</v>
      </c>
      <c r="D364" t="s">
        <v>1470</v>
      </c>
    </row>
    <row r="365" spans="1:4">
      <c r="A365" s="1055">
        <v>364</v>
      </c>
      <c r="B365" t="s">
        <v>1466</v>
      </c>
      <c r="C365" t="s">
        <v>1213</v>
      </c>
      <c r="D365" t="s">
        <v>1471</v>
      </c>
    </row>
    <row r="366" spans="1:4">
      <c r="A366" s="1055">
        <v>365</v>
      </c>
      <c r="B366" t="s">
        <v>1466</v>
      </c>
      <c r="C366" t="s">
        <v>1472</v>
      </c>
      <c r="D366" t="s">
        <v>1473</v>
      </c>
    </row>
    <row r="367" spans="1:4">
      <c r="A367" s="1055">
        <v>366</v>
      </c>
      <c r="B367" t="s">
        <v>1466</v>
      </c>
      <c r="C367" t="s">
        <v>1474</v>
      </c>
      <c r="D367" t="s">
        <v>1475</v>
      </c>
    </row>
    <row r="368" spans="1:4">
      <c r="A368" s="1055">
        <v>367</v>
      </c>
      <c r="B368" t="s">
        <v>1466</v>
      </c>
      <c r="C368" t="s">
        <v>844</v>
      </c>
      <c r="D368" t="s">
        <v>1476</v>
      </c>
    </row>
    <row r="369" spans="1:4">
      <c r="A369" s="1055">
        <v>368</v>
      </c>
      <c r="B369" t="s">
        <v>1466</v>
      </c>
      <c r="C369" t="s">
        <v>1477</v>
      </c>
      <c r="D369" t="s">
        <v>1478</v>
      </c>
    </row>
    <row r="370" spans="1:4">
      <c r="A370" s="1055">
        <v>369</v>
      </c>
      <c r="B370" t="s">
        <v>1466</v>
      </c>
      <c r="C370" t="s">
        <v>1479</v>
      </c>
      <c r="D370" t="s">
        <v>1480</v>
      </c>
    </row>
    <row r="371" spans="1:4">
      <c r="A371" s="1055">
        <v>370</v>
      </c>
      <c r="B371" t="s">
        <v>1466</v>
      </c>
      <c r="C371" t="s">
        <v>1466</v>
      </c>
      <c r="D371" t="s">
        <v>1467</v>
      </c>
    </row>
    <row r="372" spans="1:4">
      <c r="A372" s="1055">
        <v>371</v>
      </c>
      <c r="B372" t="s">
        <v>1466</v>
      </c>
      <c r="C372" t="s">
        <v>1481</v>
      </c>
      <c r="D372" t="s">
        <v>1482</v>
      </c>
    </row>
    <row r="373" spans="1:4">
      <c r="A373" s="1055">
        <v>372</v>
      </c>
      <c r="B373" t="s">
        <v>1466</v>
      </c>
      <c r="C373" t="s">
        <v>1483</v>
      </c>
      <c r="D373" t="s">
        <v>1484</v>
      </c>
    </row>
    <row r="374" spans="1:4">
      <c r="A374" s="1055">
        <v>373</v>
      </c>
      <c r="B374" t="s">
        <v>1466</v>
      </c>
      <c r="C374" t="s">
        <v>1485</v>
      </c>
      <c r="D374" t="s">
        <v>1486</v>
      </c>
    </row>
    <row r="375" spans="1:4">
      <c r="A375" s="1055">
        <v>374</v>
      </c>
      <c r="B375" t="s">
        <v>1487</v>
      </c>
      <c r="C375" t="s">
        <v>1489</v>
      </c>
      <c r="D375" t="s">
        <v>1490</v>
      </c>
    </row>
    <row r="376" spans="1:4">
      <c r="A376" s="1055">
        <v>375</v>
      </c>
      <c r="B376" t="s">
        <v>1487</v>
      </c>
      <c r="C376" t="s">
        <v>1491</v>
      </c>
      <c r="D376" t="s">
        <v>1492</v>
      </c>
    </row>
    <row r="377" spans="1:4">
      <c r="A377" s="1055">
        <v>376</v>
      </c>
      <c r="B377" t="s">
        <v>1487</v>
      </c>
      <c r="C377" t="s">
        <v>1493</v>
      </c>
      <c r="D377" t="s">
        <v>1494</v>
      </c>
    </row>
    <row r="378" spans="1:4">
      <c r="A378" s="1055">
        <v>377</v>
      </c>
      <c r="B378" t="s">
        <v>1487</v>
      </c>
      <c r="C378" t="s">
        <v>1495</v>
      </c>
      <c r="D378" t="s">
        <v>1496</v>
      </c>
    </row>
    <row r="379" spans="1:4">
      <c r="A379" s="1055">
        <v>378</v>
      </c>
      <c r="B379" t="s">
        <v>1487</v>
      </c>
      <c r="C379" t="s">
        <v>1497</v>
      </c>
      <c r="D379" t="s">
        <v>1498</v>
      </c>
    </row>
    <row r="380" spans="1:4">
      <c r="A380" s="1055">
        <v>379</v>
      </c>
      <c r="B380" t="s">
        <v>1487</v>
      </c>
      <c r="C380" t="s">
        <v>1499</v>
      </c>
      <c r="D380" t="s">
        <v>1500</v>
      </c>
    </row>
    <row r="381" spans="1:4">
      <c r="A381" s="1055">
        <v>380</v>
      </c>
      <c r="B381" t="s">
        <v>1487</v>
      </c>
      <c r="C381" t="s">
        <v>1501</v>
      </c>
      <c r="D381" t="s">
        <v>1502</v>
      </c>
    </row>
    <row r="382" spans="1:4">
      <c r="A382" s="1055">
        <v>381</v>
      </c>
      <c r="B382" t="s">
        <v>1487</v>
      </c>
      <c r="C382" t="s">
        <v>1487</v>
      </c>
      <c r="D382" t="s">
        <v>1488</v>
      </c>
    </row>
    <row r="383" spans="1:4">
      <c r="A383" s="1055">
        <v>382</v>
      </c>
      <c r="B383" t="s">
        <v>1487</v>
      </c>
      <c r="C383" t="s">
        <v>1503</v>
      </c>
      <c r="D383" t="s">
        <v>1504</v>
      </c>
    </row>
    <row r="384" spans="1:4">
      <c r="A384" s="1055">
        <v>383</v>
      </c>
      <c r="B384" t="s">
        <v>1487</v>
      </c>
      <c r="C384" t="s">
        <v>1505</v>
      </c>
      <c r="D384" t="s">
        <v>1506</v>
      </c>
    </row>
    <row r="385" spans="1:4">
      <c r="A385" s="1055">
        <v>384</v>
      </c>
      <c r="B385" t="s">
        <v>1487</v>
      </c>
      <c r="C385" t="s">
        <v>1507</v>
      </c>
      <c r="D385" t="s">
        <v>1508</v>
      </c>
    </row>
    <row r="386" spans="1:4">
      <c r="A386" s="1055">
        <v>385</v>
      </c>
      <c r="B386" t="s">
        <v>1509</v>
      </c>
      <c r="C386" t="s">
        <v>1511</v>
      </c>
      <c r="D386" t="s">
        <v>1512</v>
      </c>
    </row>
    <row r="387" spans="1:4">
      <c r="A387" s="1055">
        <v>386</v>
      </c>
      <c r="B387" t="s">
        <v>1509</v>
      </c>
      <c r="C387" t="s">
        <v>1509</v>
      </c>
      <c r="D387" t="s">
        <v>1510</v>
      </c>
    </row>
    <row r="388" spans="1:4">
      <c r="A388" s="1055">
        <v>387</v>
      </c>
      <c r="B388" t="s">
        <v>1509</v>
      </c>
      <c r="C388" t="s">
        <v>1513</v>
      </c>
      <c r="D388" t="s">
        <v>1514</v>
      </c>
    </row>
    <row r="389" spans="1:4">
      <c r="A389" s="1055">
        <v>388</v>
      </c>
      <c r="B389" t="s">
        <v>1509</v>
      </c>
      <c r="C389" t="s">
        <v>1515</v>
      </c>
      <c r="D389" t="s">
        <v>1516</v>
      </c>
    </row>
    <row r="390" spans="1:4">
      <c r="A390" s="1055">
        <v>389</v>
      </c>
      <c r="B390" t="s">
        <v>1517</v>
      </c>
      <c r="C390" t="s">
        <v>1519</v>
      </c>
      <c r="D390" t="s">
        <v>1520</v>
      </c>
    </row>
    <row r="391" spans="1:4">
      <c r="A391" s="1055">
        <v>390</v>
      </c>
      <c r="B391" t="s">
        <v>1517</v>
      </c>
      <c r="C391" t="s">
        <v>1521</v>
      </c>
      <c r="D391" t="s">
        <v>1522</v>
      </c>
    </row>
    <row r="392" spans="1:4">
      <c r="A392" s="1055">
        <v>391</v>
      </c>
      <c r="B392" t="s">
        <v>1517</v>
      </c>
      <c r="C392" t="s">
        <v>1523</v>
      </c>
      <c r="D392" t="s">
        <v>1524</v>
      </c>
    </row>
    <row r="393" spans="1:4">
      <c r="A393" s="1055">
        <v>392</v>
      </c>
      <c r="B393" t="s">
        <v>1517</v>
      </c>
      <c r="C393" t="s">
        <v>1525</v>
      </c>
      <c r="D393" t="s">
        <v>1526</v>
      </c>
    </row>
    <row r="394" spans="1:4">
      <c r="A394" s="1055">
        <v>393</v>
      </c>
      <c r="B394" t="s">
        <v>1517</v>
      </c>
      <c r="C394" t="s">
        <v>1527</v>
      </c>
      <c r="D394" t="s">
        <v>1528</v>
      </c>
    </row>
    <row r="395" spans="1:4">
      <c r="A395" s="1055">
        <v>394</v>
      </c>
      <c r="B395" t="s">
        <v>1517</v>
      </c>
      <c r="C395" t="s">
        <v>1529</v>
      </c>
      <c r="D395" t="s">
        <v>1530</v>
      </c>
    </row>
    <row r="396" spans="1:4">
      <c r="A396" s="1055">
        <v>395</v>
      </c>
      <c r="B396" t="s">
        <v>1517</v>
      </c>
      <c r="C396" t="s">
        <v>1099</v>
      </c>
      <c r="D396" t="s">
        <v>1531</v>
      </c>
    </row>
    <row r="397" spans="1:4">
      <c r="A397" s="1055">
        <v>396</v>
      </c>
      <c r="B397" t="s">
        <v>1517</v>
      </c>
      <c r="C397" t="s">
        <v>1532</v>
      </c>
      <c r="D397" t="s">
        <v>1533</v>
      </c>
    </row>
    <row r="398" spans="1:4">
      <c r="A398" s="1055">
        <v>397</v>
      </c>
      <c r="B398" t="s">
        <v>1517</v>
      </c>
      <c r="C398" t="s">
        <v>1534</v>
      </c>
      <c r="D398" t="s">
        <v>1535</v>
      </c>
    </row>
    <row r="399" spans="1:4">
      <c r="A399" s="1055">
        <v>398</v>
      </c>
      <c r="B399" t="s">
        <v>1517</v>
      </c>
      <c r="C399" t="s">
        <v>1517</v>
      </c>
      <c r="D399" t="s">
        <v>1518</v>
      </c>
    </row>
    <row r="400" spans="1:4">
      <c r="A400" s="1055">
        <v>399</v>
      </c>
      <c r="B400" t="s">
        <v>1517</v>
      </c>
      <c r="C400" t="s">
        <v>1536</v>
      </c>
      <c r="D400" t="s">
        <v>1537</v>
      </c>
    </row>
    <row r="401" spans="1:4">
      <c r="A401" s="1055">
        <v>400</v>
      </c>
      <c r="B401" t="s">
        <v>1538</v>
      </c>
      <c r="C401" t="s">
        <v>1540</v>
      </c>
      <c r="D401" t="s">
        <v>1541</v>
      </c>
    </row>
    <row r="402" spans="1:4">
      <c r="A402" s="1055">
        <v>401</v>
      </c>
      <c r="B402" t="s">
        <v>1538</v>
      </c>
      <c r="C402" t="s">
        <v>1542</v>
      </c>
      <c r="D402" t="s">
        <v>1543</v>
      </c>
    </row>
    <row r="403" spans="1:4">
      <c r="A403" s="1055">
        <v>402</v>
      </c>
      <c r="B403" t="s">
        <v>1538</v>
      </c>
      <c r="C403" t="s">
        <v>1544</v>
      </c>
      <c r="D403" t="s">
        <v>1545</v>
      </c>
    </row>
    <row r="404" spans="1:4">
      <c r="A404" s="1055">
        <v>403</v>
      </c>
      <c r="B404" t="s">
        <v>1538</v>
      </c>
      <c r="C404" t="s">
        <v>1546</v>
      </c>
      <c r="D404" t="s">
        <v>1547</v>
      </c>
    </row>
    <row r="405" spans="1:4">
      <c r="A405" s="1055">
        <v>404</v>
      </c>
      <c r="B405" t="s">
        <v>1538</v>
      </c>
      <c r="C405" t="s">
        <v>1548</v>
      </c>
      <c r="D405" t="s">
        <v>1549</v>
      </c>
    </row>
    <row r="406" spans="1:4">
      <c r="A406" s="1055">
        <v>405</v>
      </c>
      <c r="B406" t="s">
        <v>1538</v>
      </c>
      <c r="C406" t="s">
        <v>1550</v>
      </c>
      <c r="D406" t="s">
        <v>1551</v>
      </c>
    </row>
    <row r="407" spans="1:4">
      <c r="A407" s="1055">
        <v>406</v>
      </c>
      <c r="B407" t="s">
        <v>1538</v>
      </c>
      <c r="C407" t="s">
        <v>1165</v>
      </c>
      <c r="D407" t="s">
        <v>1552</v>
      </c>
    </row>
    <row r="408" spans="1:4">
      <c r="A408" s="1055">
        <v>407</v>
      </c>
      <c r="B408" t="s">
        <v>1538</v>
      </c>
      <c r="C408" t="s">
        <v>1553</v>
      </c>
      <c r="D408" t="s">
        <v>1554</v>
      </c>
    </row>
    <row r="409" spans="1:4">
      <c r="A409" s="1055">
        <v>408</v>
      </c>
      <c r="B409" t="s">
        <v>1538</v>
      </c>
      <c r="C409" t="s">
        <v>1431</v>
      </c>
      <c r="D409" t="s">
        <v>1555</v>
      </c>
    </row>
    <row r="410" spans="1:4">
      <c r="A410" s="1055">
        <v>409</v>
      </c>
      <c r="B410" t="s">
        <v>1538</v>
      </c>
      <c r="C410" t="s">
        <v>1538</v>
      </c>
      <c r="D410" t="s">
        <v>1539</v>
      </c>
    </row>
    <row r="411" spans="1:4">
      <c r="A411" s="1055">
        <v>410</v>
      </c>
      <c r="B411" t="s">
        <v>1538</v>
      </c>
      <c r="C411" t="s">
        <v>1556</v>
      </c>
      <c r="D411" t="s">
        <v>1557</v>
      </c>
    </row>
    <row r="412" spans="1:4">
      <c r="A412" s="1055">
        <v>411</v>
      </c>
      <c r="B412" t="s">
        <v>1538</v>
      </c>
      <c r="C412" t="s">
        <v>1558</v>
      </c>
      <c r="D412" t="s">
        <v>1559</v>
      </c>
    </row>
    <row r="413" spans="1:4">
      <c r="A413" s="1055">
        <v>412</v>
      </c>
      <c r="B413" t="s">
        <v>1560</v>
      </c>
      <c r="C413" t="s">
        <v>1562</v>
      </c>
      <c r="D413" t="s">
        <v>1563</v>
      </c>
    </row>
    <row r="414" spans="1:4">
      <c r="A414" s="1055">
        <v>413</v>
      </c>
      <c r="B414" t="s">
        <v>1560</v>
      </c>
      <c r="C414" t="s">
        <v>1564</v>
      </c>
      <c r="D414" t="s">
        <v>1565</v>
      </c>
    </row>
    <row r="415" spans="1:4">
      <c r="A415" s="1055">
        <v>414</v>
      </c>
      <c r="B415" t="s">
        <v>1560</v>
      </c>
      <c r="C415" t="s">
        <v>1293</v>
      </c>
      <c r="D415" t="s">
        <v>1566</v>
      </c>
    </row>
    <row r="416" spans="1:4">
      <c r="A416" s="1055">
        <v>415</v>
      </c>
      <c r="B416" t="s">
        <v>1560</v>
      </c>
      <c r="C416" t="s">
        <v>1567</v>
      </c>
      <c r="D416" t="s">
        <v>1568</v>
      </c>
    </row>
    <row r="417" spans="1:4">
      <c r="A417" s="1055">
        <v>416</v>
      </c>
      <c r="B417" t="s">
        <v>1560</v>
      </c>
      <c r="C417" t="s">
        <v>1569</v>
      </c>
      <c r="D417" t="s">
        <v>1570</v>
      </c>
    </row>
    <row r="418" spans="1:4">
      <c r="A418" s="1055">
        <v>417</v>
      </c>
      <c r="B418" t="s">
        <v>1560</v>
      </c>
      <c r="C418" t="s">
        <v>1571</v>
      </c>
      <c r="D418" t="s">
        <v>1572</v>
      </c>
    </row>
    <row r="419" spans="1:4">
      <c r="A419" s="1055">
        <v>418</v>
      </c>
      <c r="B419" t="s">
        <v>1560</v>
      </c>
      <c r="C419" t="s">
        <v>1573</v>
      </c>
      <c r="D419" t="s">
        <v>1574</v>
      </c>
    </row>
    <row r="420" spans="1:4">
      <c r="A420" s="1055">
        <v>419</v>
      </c>
      <c r="B420" t="s">
        <v>1560</v>
      </c>
      <c r="C420" t="s">
        <v>1560</v>
      </c>
      <c r="D420" t="s">
        <v>1561</v>
      </c>
    </row>
    <row r="421" spans="1:4">
      <c r="A421" s="1055">
        <v>420</v>
      </c>
      <c r="B421" t="s">
        <v>1560</v>
      </c>
      <c r="C421" t="s">
        <v>1575</v>
      </c>
      <c r="D421" t="s">
        <v>1576</v>
      </c>
    </row>
    <row r="422" spans="1:4">
      <c r="A422" s="1055">
        <v>421</v>
      </c>
      <c r="B422" t="s">
        <v>1577</v>
      </c>
      <c r="C422" t="s">
        <v>1056</v>
      </c>
      <c r="D422" t="s">
        <v>1579</v>
      </c>
    </row>
    <row r="423" spans="1:4">
      <c r="A423" s="1055">
        <v>422</v>
      </c>
      <c r="B423" t="s">
        <v>1577</v>
      </c>
      <c r="C423" t="s">
        <v>1580</v>
      </c>
      <c r="D423" t="s">
        <v>1581</v>
      </c>
    </row>
    <row r="424" spans="1:4">
      <c r="A424" s="1055">
        <v>423</v>
      </c>
      <c r="B424" t="s">
        <v>1577</v>
      </c>
      <c r="C424" t="s">
        <v>1165</v>
      </c>
      <c r="D424" t="s">
        <v>1582</v>
      </c>
    </row>
    <row r="425" spans="1:4">
      <c r="A425" s="1055">
        <v>424</v>
      </c>
      <c r="B425" t="s">
        <v>1577</v>
      </c>
      <c r="C425" t="s">
        <v>1583</v>
      </c>
      <c r="D425" t="s">
        <v>1584</v>
      </c>
    </row>
    <row r="426" spans="1:4">
      <c r="A426" s="1055">
        <v>425</v>
      </c>
      <c r="B426" t="s">
        <v>1577</v>
      </c>
      <c r="C426" t="s">
        <v>1585</v>
      </c>
      <c r="D426" t="s">
        <v>1586</v>
      </c>
    </row>
    <row r="427" spans="1:4">
      <c r="A427" s="1055">
        <v>426</v>
      </c>
      <c r="B427" t="s">
        <v>1577</v>
      </c>
      <c r="C427" t="s">
        <v>1587</v>
      </c>
      <c r="D427" t="s">
        <v>1588</v>
      </c>
    </row>
    <row r="428" spans="1:4">
      <c r="A428" s="1055">
        <v>427</v>
      </c>
      <c r="B428" t="s">
        <v>1577</v>
      </c>
      <c r="C428" t="s">
        <v>1589</v>
      </c>
      <c r="D428" t="s">
        <v>1590</v>
      </c>
    </row>
    <row r="429" spans="1:4">
      <c r="A429" s="1055">
        <v>428</v>
      </c>
      <c r="B429" t="s">
        <v>1577</v>
      </c>
      <c r="C429" t="s">
        <v>1577</v>
      </c>
      <c r="D429" t="s">
        <v>1578</v>
      </c>
    </row>
    <row r="430" spans="1:4">
      <c r="A430" s="1055">
        <v>429</v>
      </c>
      <c r="B430" t="s">
        <v>1577</v>
      </c>
      <c r="C430" t="s">
        <v>1591</v>
      </c>
      <c r="D430" t="s">
        <v>1592</v>
      </c>
    </row>
    <row r="431" spans="1:4">
      <c r="A431" s="1055">
        <v>430</v>
      </c>
      <c r="B431" t="s">
        <v>1577</v>
      </c>
      <c r="C431" t="s">
        <v>1485</v>
      </c>
      <c r="D431" t="s">
        <v>1593</v>
      </c>
    </row>
    <row r="432" spans="1:4">
      <c r="A432" s="1055">
        <v>431</v>
      </c>
      <c r="B432" t="s">
        <v>1594</v>
      </c>
      <c r="C432" t="s">
        <v>1072</v>
      </c>
      <c r="D432" t="s">
        <v>1596</v>
      </c>
    </row>
    <row r="433" spans="1:4">
      <c r="A433" s="1055">
        <v>432</v>
      </c>
      <c r="B433" t="s">
        <v>1594</v>
      </c>
      <c r="C433" t="s">
        <v>1597</v>
      </c>
      <c r="D433" t="s">
        <v>1598</v>
      </c>
    </row>
    <row r="434" spans="1:4">
      <c r="A434" s="1055">
        <v>433</v>
      </c>
      <c r="B434" t="s">
        <v>1594</v>
      </c>
      <c r="C434" t="s">
        <v>1599</v>
      </c>
      <c r="D434" t="s">
        <v>1600</v>
      </c>
    </row>
    <row r="435" spans="1:4">
      <c r="A435" s="1055">
        <v>434</v>
      </c>
      <c r="B435" t="s">
        <v>1594</v>
      </c>
      <c r="C435" t="s">
        <v>1601</v>
      </c>
      <c r="D435" t="s">
        <v>1602</v>
      </c>
    </row>
    <row r="436" spans="1:4">
      <c r="A436" s="1055">
        <v>435</v>
      </c>
      <c r="B436" t="s">
        <v>1594</v>
      </c>
      <c r="C436" t="s">
        <v>1603</v>
      </c>
      <c r="D436" t="s">
        <v>1604</v>
      </c>
    </row>
    <row r="437" spans="1:4">
      <c r="A437" s="1055">
        <v>436</v>
      </c>
      <c r="B437" t="s">
        <v>1594</v>
      </c>
      <c r="C437" t="s">
        <v>1605</v>
      </c>
      <c r="D437" t="s">
        <v>1606</v>
      </c>
    </row>
    <row r="438" spans="1:4">
      <c r="A438" s="1055">
        <v>437</v>
      </c>
      <c r="B438" t="s">
        <v>1594</v>
      </c>
      <c r="C438" t="s">
        <v>1594</v>
      </c>
      <c r="D438" t="s">
        <v>1595</v>
      </c>
    </row>
    <row r="439" spans="1:4">
      <c r="A439" s="1055">
        <v>438</v>
      </c>
      <c r="B439" t="s">
        <v>1594</v>
      </c>
      <c r="C439" t="s">
        <v>1607</v>
      </c>
      <c r="D439" t="s">
        <v>1608</v>
      </c>
    </row>
    <row r="440" spans="1:4">
      <c r="A440" s="1055">
        <v>439</v>
      </c>
      <c r="B440" t="s">
        <v>1609</v>
      </c>
      <c r="C440" t="s">
        <v>1611</v>
      </c>
      <c r="D440" t="s">
        <v>1612</v>
      </c>
    </row>
    <row r="441" spans="1:4">
      <c r="A441" s="1055">
        <v>440</v>
      </c>
      <c r="B441" t="s">
        <v>1609</v>
      </c>
      <c r="C441" t="s">
        <v>1031</v>
      </c>
      <c r="D441" t="s">
        <v>1613</v>
      </c>
    </row>
    <row r="442" spans="1:4">
      <c r="A442" s="1055">
        <v>441</v>
      </c>
      <c r="B442" t="s">
        <v>1609</v>
      </c>
      <c r="C442" t="s">
        <v>1614</v>
      </c>
      <c r="D442" t="s">
        <v>1615</v>
      </c>
    </row>
    <row r="443" spans="1:4">
      <c r="A443" s="1055">
        <v>442</v>
      </c>
      <c r="B443" t="s">
        <v>1609</v>
      </c>
      <c r="C443" t="s">
        <v>1058</v>
      </c>
      <c r="D443" t="s">
        <v>1616</v>
      </c>
    </row>
    <row r="444" spans="1:4">
      <c r="A444" s="1055">
        <v>443</v>
      </c>
      <c r="B444" t="s">
        <v>1609</v>
      </c>
      <c r="C444" t="s">
        <v>1617</v>
      </c>
      <c r="D444" t="s">
        <v>1618</v>
      </c>
    </row>
    <row r="445" spans="1:4">
      <c r="A445" s="1055">
        <v>444</v>
      </c>
      <c r="B445" t="s">
        <v>1609</v>
      </c>
      <c r="C445" t="s">
        <v>1619</v>
      </c>
      <c r="D445" t="s">
        <v>1620</v>
      </c>
    </row>
    <row r="446" spans="1:4">
      <c r="A446" s="1055">
        <v>445</v>
      </c>
      <c r="B446" t="s">
        <v>1609</v>
      </c>
      <c r="C446" t="s">
        <v>1621</v>
      </c>
      <c r="D446" t="s">
        <v>1622</v>
      </c>
    </row>
    <row r="447" spans="1:4">
      <c r="A447" s="1055">
        <v>446</v>
      </c>
      <c r="B447" t="s">
        <v>1609</v>
      </c>
      <c r="C447" t="s">
        <v>1623</v>
      </c>
      <c r="D447" t="s">
        <v>1624</v>
      </c>
    </row>
    <row r="448" spans="1:4">
      <c r="A448" s="1055">
        <v>447</v>
      </c>
      <c r="B448" t="s">
        <v>1609</v>
      </c>
      <c r="C448" t="s">
        <v>1625</v>
      </c>
      <c r="D448" t="s">
        <v>1626</v>
      </c>
    </row>
    <row r="449" spans="1:4">
      <c r="A449" s="1055">
        <v>448</v>
      </c>
      <c r="B449" t="s">
        <v>1609</v>
      </c>
      <c r="C449" t="s">
        <v>1627</v>
      </c>
      <c r="D449" t="s">
        <v>1628</v>
      </c>
    </row>
    <row r="450" spans="1:4">
      <c r="A450" s="1055">
        <v>449</v>
      </c>
      <c r="B450" t="s">
        <v>1609</v>
      </c>
      <c r="C450" t="s">
        <v>1629</v>
      </c>
      <c r="D450" t="s">
        <v>1630</v>
      </c>
    </row>
    <row r="451" spans="1:4">
      <c r="A451" s="1055">
        <v>450</v>
      </c>
      <c r="B451" t="s">
        <v>1609</v>
      </c>
      <c r="C451" t="s">
        <v>1609</v>
      </c>
      <c r="D451" t="s">
        <v>1610</v>
      </c>
    </row>
    <row r="452" spans="1:4">
      <c r="A452" s="1055">
        <v>451</v>
      </c>
      <c r="B452" t="s">
        <v>1609</v>
      </c>
      <c r="C452" t="s">
        <v>1631</v>
      </c>
      <c r="D452" t="s">
        <v>1632</v>
      </c>
    </row>
    <row r="453" spans="1:4">
      <c r="A453" s="1055">
        <v>452</v>
      </c>
      <c r="B453" t="s">
        <v>1609</v>
      </c>
      <c r="C453" t="s">
        <v>1633</v>
      </c>
      <c r="D453" t="s">
        <v>1634</v>
      </c>
    </row>
    <row r="454" spans="1:4">
      <c r="A454" s="1055">
        <v>453</v>
      </c>
      <c r="B454" t="s">
        <v>1609</v>
      </c>
      <c r="C454" t="s">
        <v>1635</v>
      </c>
      <c r="D454" t="s">
        <v>1636</v>
      </c>
    </row>
    <row r="455" spans="1:4">
      <c r="A455" s="1055">
        <v>454</v>
      </c>
      <c r="B455" t="s">
        <v>1637</v>
      </c>
      <c r="C455" t="s">
        <v>1639</v>
      </c>
      <c r="D455" t="s">
        <v>1640</v>
      </c>
    </row>
    <row r="456" spans="1:4">
      <c r="A456" s="1055">
        <v>455</v>
      </c>
      <c r="B456" t="s">
        <v>1637</v>
      </c>
      <c r="C456" t="s">
        <v>1641</v>
      </c>
      <c r="D456" t="s">
        <v>1642</v>
      </c>
    </row>
    <row r="457" spans="1:4">
      <c r="A457" s="1055">
        <v>456</v>
      </c>
      <c r="B457" t="s">
        <v>1637</v>
      </c>
      <c r="C457" t="s">
        <v>1643</v>
      </c>
      <c r="D457" t="s">
        <v>1644</v>
      </c>
    </row>
    <row r="458" spans="1:4">
      <c r="A458" s="1055">
        <v>457</v>
      </c>
      <c r="B458" t="s">
        <v>1637</v>
      </c>
      <c r="C458" t="s">
        <v>1645</v>
      </c>
      <c r="D458" t="s">
        <v>1646</v>
      </c>
    </row>
    <row r="459" spans="1:4">
      <c r="A459" s="1055">
        <v>458</v>
      </c>
      <c r="B459" t="s">
        <v>1637</v>
      </c>
      <c r="C459" t="s">
        <v>1072</v>
      </c>
      <c r="D459" t="s">
        <v>1647</v>
      </c>
    </row>
    <row r="460" spans="1:4">
      <c r="A460" s="1055">
        <v>459</v>
      </c>
      <c r="B460" t="s">
        <v>1637</v>
      </c>
      <c r="C460" t="s">
        <v>1648</v>
      </c>
      <c r="D460" t="s">
        <v>1649</v>
      </c>
    </row>
    <row r="461" spans="1:4">
      <c r="A461" s="1055">
        <v>460</v>
      </c>
      <c r="B461" t="s">
        <v>1637</v>
      </c>
      <c r="C461" t="s">
        <v>1650</v>
      </c>
      <c r="D461" t="s">
        <v>1651</v>
      </c>
    </row>
    <row r="462" spans="1:4">
      <c r="A462" s="1055">
        <v>461</v>
      </c>
      <c r="B462" t="s">
        <v>1637</v>
      </c>
      <c r="C462" t="s">
        <v>1652</v>
      </c>
      <c r="D462" t="s">
        <v>1653</v>
      </c>
    </row>
    <row r="463" spans="1:4">
      <c r="A463" s="1055">
        <v>462</v>
      </c>
      <c r="B463" t="s">
        <v>1637</v>
      </c>
      <c r="C463" t="s">
        <v>1654</v>
      </c>
      <c r="D463" t="s">
        <v>1655</v>
      </c>
    </row>
    <row r="464" spans="1:4">
      <c r="A464" s="1055">
        <v>463</v>
      </c>
      <c r="B464" t="s">
        <v>1637</v>
      </c>
      <c r="C464" t="s">
        <v>1637</v>
      </c>
      <c r="D464" t="s">
        <v>1638</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59</v>
      </c>
    </row>
    <row r="2" spans="2:4" ht="90">
      <c r="B2" s="53" t="s">
        <v>502</v>
      </c>
    </row>
    <row r="3" spans="2:4" ht="67.5">
      <c r="B3" s="53" t="s">
        <v>390</v>
      </c>
    </row>
    <row r="4" spans="2:4" ht="33.75">
      <c r="B4" s="53" t="s">
        <v>603</v>
      </c>
    </row>
    <row r="5" spans="2:4">
      <c r="B5" s="53" t="s">
        <v>222</v>
      </c>
    </row>
    <row r="6" spans="2:4" ht="22.5">
      <c r="B6" s="53" t="s">
        <v>266</v>
      </c>
    </row>
    <row r="7" spans="2:4" ht="22.5">
      <c r="B7" s="53" t="s">
        <v>267</v>
      </c>
    </row>
    <row r="8" spans="2:4" ht="22.5">
      <c r="B8" s="53" t="s">
        <v>268</v>
      </c>
    </row>
    <row r="9" spans="2:4" ht="22.5">
      <c r="B9" s="53" t="s">
        <v>503</v>
      </c>
    </row>
    <row r="10" spans="2:4" ht="56.25">
      <c r="B10" s="53" t="s">
        <v>765</v>
      </c>
    </row>
    <row r="11" spans="2:4" ht="12.75">
      <c r="B11" s="222" t="s">
        <v>388</v>
      </c>
    </row>
    <row r="12" spans="2:4">
      <c r="B12" s="51" t="s">
        <v>181</v>
      </c>
    </row>
    <row r="13" spans="2:4" ht="22.5">
      <c r="B13" s="53" t="s">
        <v>197</v>
      </c>
    </row>
    <row r="14" spans="2:4" ht="67.5">
      <c r="B14" s="53" t="s">
        <v>250</v>
      </c>
    </row>
    <row r="15" spans="2:4" ht="22.5">
      <c r="B15" s="53" t="s">
        <v>230</v>
      </c>
    </row>
    <row r="16" spans="2:4">
      <c r="B16" s="51" t="s">
        <v>206</v>
      </c>
      <c r="D16" s="93"/>
    </row>
    <row r="17" spans="1:2" ht="33.75">
      <c r="B17" s="53" t="s">
        <v>264</v>
      </c>
    </row>
    <row r="18" spans="1:2" ht="33.75">
      <c r="B18" s="53" t="s">
        <v>265</v>
      </c>
    </row>
    <row r="19" spans="1:2">
      <c r="B19" s="53" t="s">
        <v>251</v>
      </c>
    </row>
    <row r="20" spans="1:2" ht="33.75">
      <c r="B20" s="53" t="s">
        <v>292</v>
      </c>
    </row>
    <row r="21" spans="1:2">
      <c r="B21" s="51" t="s">
        <v>219</v>
      </c>
    </row>
    <row r="22" spans="1:2">
      <c r="B22" s="53" t="s">
        <v>221</v>
      </c>
    </row>
    <row r="24" spans="1:2" ht="22.5">
      <c r="B24" s="224" t="s">
        <v>371</v>
      </c>
    </row>
    <row r="26" spans="1:2">
      <c r="B26" s="51" t="s">
        <v>332</v>
      </c>
    </row>
    <row r="27" spans="1:2" ht="22.5">
      <c r="B27" s="223" t="s">
        <v>475</v>
      </c>
    </row>
    <row r="28" spans="1:2" ht="56.25">
      <c r="B28" s="223" t="s">
        <v>474</v>
      </c>
    </row>
    <row r="29" spans="1:2">
      <c r="B29" s="310" t="s">
        <v>389</v>
      </c>
    </row>
    <row r="30" spans="1:2" ht="22.5">
      <c r="B30" s="223" t="s">
        <v>602</v>
      </c>
    </row>
    <row r="32" spans="1:2">
      <c r="A32" s="281"/>
      <c r="B32" s="282" t="s">
        <v>433</v>
      </c>
    </row>
    <row r="33" spans="1:2" ht="14.25">
      <c r="A33" s="283">
        <v>1</v>
      </c>
      <c r="B33" s="284" t="s">
        <v>434</v>
      </c>
    </row>
    <row r="34" spans="1:2" ht="14.25">
      <c r="A34" s="283">
        <v>2</v>
      </c>
      <c r="B34" s="284" t="s">
        <v>435</v>
      </c>
    </row>
    <row r="35" spans="1:2">
      <c r="B35" s="282" t="s">
        <v>436</v>
      </c>
    </row>
    <row r="36" spans="1:2">
      <c r="B36" s="284" t="s">
        <v>437</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G12" sqref="G12"/>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2" customWidth="1"/>
    <col min="21" max="21" width="5.7109375" style="532" customWidth="1"/>
    <col min="22" max="22" width="34.42578125" style="532"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0" t="s">
        <v>710</v>
      </c>
      <c r="E5" s="1161"/>
      <c r="F5" s="1161"/>
      <c r="G5" s="1161"/>
      <c r="H5" s="1161"/>
      <c r="I5" s="1161"/>
      <c r="J5" s="1162"/>
      <c r="K5" s="435"/>
      <c r="L5" s="176"/>
      <c r="M5" s="176"/>
      <c r="N5" s="176"/>
      <c r="O5" s="176"/>
      <c r="P5" s="176"/>
      <c r="Q5" s="176"/>
      <c r="R5" s="176"/>
      <c r="S5" s="566"/>
      <c r="T5" s="566"/>
      <c r="U5" s="566"/>
      <c r="V5" s="566"/>
      <c r="W5" s="176"/>
    </row>
    <row r="6" spans="1:24" s="468" customFormat="1" ht="3" customHeight="1">
      <c r="A6" s="311"/>
      <c r="B6" s="311"/>
      <c r="D6" s="1192"/>
      <c r="E6" s="1193"/>
      <c r="F6" s="1193"/>
      <c r="G6" s="1193"/>
      <c r="H6" s="1193"/>
      <c r="I6" s="1193"/>
      <c r="J6" s="1194"/>
      <c r="S6" s="644"/>
      <c r="T6" s="644"/>
      <c r="U6" s="644"/>
      <c r="V6" s="644"/>
    </row>
    <row r="7" spans="1:24" s="468" customFormat="1" ht="5.25" hidden="1" customHeight="1">
      <c r="A7" s="311"/>
      <c r="B7" s="311"/>
      <c r="E7" s="1195"/>
      <c r="F7" s="1195"/>
      <c r="G7" s="1184"/>
      <c r="H7" s="1184"/>
      <c r="I7" s="1184"/>
      <c r="J7" s="1184"/>
      <c r="S7" s="644"/>
      <c r="T7" s="644"/>
      <c r="U7" s="644"/>
      <c r="V7" s="644"/>
    </row>
    <row r="8" spans="1:24" s="468" customFormat="1" ht="5.25" hidden="1" customHeight="1">
      <c r="A8" s="311"/>
      <c r="B8" s="311"/>
      <c r="E8" s="1195"/>
      <c r="F8" s="1195"/>
      <c r="G8" s="1184"/>
      <c r="H8" s="1184"/>
      <c r="I8" s="1184"/>
      <c r="J8" s="1184"/>
      <c r="S8" s="644"/>
      <c r="T8" s="644"/>
      <c r="U8" s="644"/>
      <c r="V8" s="644"/>
    </row>
    <row r="9" spans="1:24" s="468" customFormat="1" ht="5.25" hidden="1" customHeight="1">
      <c r="A9" s="311"/>
      <c r="B9" s="311"/>
      <c r="E9" s="1195"/>
      <c r="F9" s="1195"/>
      <c r="G9" s="1184"/>
      <c r="H9" s="1184"/>
      <c r="I9" s="1184"/>
      <c r="J9" s="1184"/>
      <c r="S9" s="644"/>
      <c r="T9" s="644"/>
      <c r="U9" s="644"/>
      <c r="V9" s="644"/>
    </row>
    <row r="10" spans="1:24" s="644" customFormat="1" ht="5.25" hidden="1">
      <c r="A10" s="311"/>
      <c r="B10" s="311"/>
      <c r="E10" s="1196"/>
      <c r="F10" s="1196"/>
      <c r="G10" s="839"/>
      <c r="H10" s="464"/>
      <c r="I10" s="792"/>
      <c r="J10" s="792"/>
    </row>
    <row r="11" spans="1:24" s="159" customFormat="1" ht="18.75" customHeight="1">
      <c r="A11" s="311"/>
      <c r="B11" s="311"/>
      <c r="D11" s="152"/>
      <c r="E11" s="1197" t="s">
        <v>717</v>
      </c>
      <c r="F11" s="1197"/>
      <c r="G11" s="1120" t="s">
        <v>84</v>
      </c>
      <c r="H11" s="466"/>
      <c r="I11" s="166"/>
      <c r="J11" s="152"/>
      <c r="K11" s="153"/>
      <c r="L11" s="152"/>
      <c r="M11" s="152"/>
      <c r="N11" s="153"/>
      <c r="O11" s="153"/>
      <c r="P11" s="152"/>
      <c r="Q11" s="152"/>
      <c r="R11" s="153"/>
      <c r="S11" s="552"/>
      <c r="T11" s="551"/>
      <c r="U11" s="551"/>
      <c r="V11" s="552"/>
    </row>
    <row r="12" spans="1:24" s="468" customFormat="1" ht="18.75">
      <c r="A12" s="311"/>
      <c r="B12" s="311"/>
      <c r="E12" s="1197" t="s">
        <v>718</v>
      </c>
      <c r="F12" s="1197"/>
      <c r="G12" s="1120" t="s">
        <v>84</v>
      </c>
      <c r="H12" s="466"/>
      <c r="I12" s="464"/>
      <c r="J12" s="467"/>
      <c r="K12" s="463"/>
      <c r="L12" s="463"/>
      <c r="M12" s="463"/>
      <c r="N12" s="462"/>
      <c r="O12" s="463"/>
      <c r="P12" s="463"/>
      <c r="Q12" s="463"/>
      <c r="R12" s="462"/>
      <c r="S12" s="643"/>
      <c r="T12" s="643"/>
      <c r="U12" s="643"/>
      <c r="V12" s="642"/>
    </row>
    <row r="13" spans="1:24" s="468" customFormat="1" ht="5.25" hidden="1" customHeight="1">
      <c r="A13" s="311"/>
      <c r="B13" s="311"/>
      <c r="E13" s="1191"/>
      <c r="F13" s="1191"/>
      <c r="G13" s="465"/>
      <c r="H13" s="464"/>
      <c r="I13" s="463"/>
      <c r="J13" s="463"/>
      <c r="K13" s="463"/>
      <c r="L13" s="463"/>
      <c r="M13" s="463"/>
      <c r="N13" s="462"/>
      <c r="O13" s="463"/>
      <c r="P13" s="463"/>
      <c r="Q13" s="463"/>
      <c r="R13" s="462"/>
      <c r="S13" s="643"/>
      <c r="T13" s="643"/>
      <c r="U13" s="643"/>
      <c r="V13" s="642"/>
    </row>
    <row r="14" spans="1:24" s="468" customFormat="1" ht="5.25" hidden="1" customHeight="1">
      <c r="A14" s="311"/>
      <c r="B14" s="311"/>
      <c r="S14" s="644"/>
      <c r="T14" s="644"/>
      <c r="U14" s="644"/>
      <c r="V14" s="644"/>
    </row>
    <row r="15" spans="1:24" s="461" customFormat="1" ht="5.25" hidden="1" customHeight="1">
      <c r="A15" s="470"/>
      <c r="B15" s="470"/>
      <c r="S15" s="641"/>
      <c r="T15" s="641"/>
      <c r="U15" s="641"/>
      <c r="V15" s="641"/>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85" t="s">
        <v>91</v>
      </c>
      <c r="E17" s="1185" t="s">
        <v>296</v>
      </c>
      <c r="F17" s="1185" t="s">
        <v>79</v>
      </c>
      <c r="G17" s="1185" t="s">
        <v>438</v>
      </c>
      <c r="H17" s="1185" t="s">
        <v>91</v>
      </c>
      <c r="I17" s="1185"/>
      <c r="J17" s="1185" t="s">
        <v>20</v>
      </c>
      <c r="K17" s="1187" t="s">
        <v>478</v>
      </c>
      <c r="L17" s="1187"/>
      <c r="M17" s="1187"/>
      <c r="N17" s="1187"/>
      <c r="O17" s="1187" t="s">
        <v>708</v>
      </c>
      <c r="P17" s="1187"/>
      <c r="Q17" s="1187"/>
      <c r="R17" s="1187"/>
      <c r="S17" s="1187" t="s">
        <v>709</v>
      </c>
      <c r="T17" s="1187"/>
      <c r="U17" s="1187"/>
      <c r="V17" s="1187"/>
      <c r="W17" s="1185" t="s">
        <v>243</v>
      </c>
    </row>
    <row r="18" spans="1:24" ht="30.75" customHeight="1">
      <c r="D18" s="1185"/>
      <c r="E18" s="1185"/>
      <c r="F18" s="1185"/>
      <c r="G18" s="1185"/>
      <c r="H18" s="1185"/>
      <c r="I18" s="1185"/>
      <c r="J18" s="1185"/>
      <c r="K18" s="115" t="s">
        <v>299</v>
      </c>
      <c r="L18" s="1185" t="s">
        <v>91</v>
      </c>
      <c r="M18" s="1185"/>
      <c r="N18" s="115" t="s">
        <v>229</v>
      </c>
      <c r="O18" s="115" t="s">
        <v>299</v>
      </c>
      <c r="P18" s="1185" t="s">
        <v>91</v>
      </c>
      <c r="Q18" s="1185"/>
      <c r="R18" s="115" t="s">
        <v>229</v>
      </c>
      <c r="S18" s="539" t="s">
        <v>299</v>
      </c>
      <c r="T18" s="1185" t="s">
        <v>91</v>
      </c>
      <c r="U18" s="1185"/>
      <c r="V18" s="539" t="s">
        <v>399</v>
      </c>
      <c r="W18" s="1185"/>
    </row>
    <row r="19" spans="1:24" s="404" customFormat="1" ht="12" customHeight="1">
      <c r="A19" s="403"/>
      <c r="B19" s="403"/>
      <c r="D19" s="42" t="s">
        <v>92</v>
      </c>
      <c r="E19" s="42" t="s">
        <v>48</v>
      </c>
      <c r="F19" s="42" t="s">
        <v>49</v>
      </c>
      <c r="G19" s="42" t="s">
        <v>50</v>
      </c>
      <c r="H19" s="1186" t="s">
        <v>67</v>
      </c>
      <c r="I19" s="1186"/>
      <c r="J19" s="42" t="s">
        <v>68</v>
      </c>
      <c r="K19" s="42" t="s">
        <v>182</v>
      </c>
      <c r="L19" s="1186" t="s">
        <v>183</v>
      </c>
      <c r="M19" s="1186"/>
      <c r="N19" s="42" t="s">
        <v>207</v>
      </c>
      <c r="O19" s="42" t="s">
        <v>208</v>
      </c>
      <c r="P19" s="1186" t="s">
        <v>209</v>
      </c>
      <c r="Q19" s="1186"/>
      <c r="R19" s="42" t="s">
        <v>210</v>
      </c>
      <c r="S19" s="524" t="s">
        <v>209</v>
      </c>
      <c r="T19" s="1186" t="s">
        <v>210</v>
      </c>
      <c r="U19" s="1186"/>
      <c r="V19" s="524" t="s">
        <v>211</v>
      </c>
      <c r="W19" s="42" t="s">
        <v>212</v>
      </c>
    </row>
    <row r="20" spans="1:24" ht="14.25" hidden="1" customHeight="1">
      <c r="C20" s="309"/>
      <c r="D20" s="348">
        <v>0</v>
      </c>
      <c r="E20" s="399"/>
      <c r="F20" s="399"/>
      <c r="G20" s="121"/>
      <c r="H20" s="400"/>
      <c r="I20" s="400"/>
      <c r="J20" s="221"/>
      <c r="K20" s="121"/>
      <c r="L20" s="221"/>
      <c r="M20" s="221"/>
      <c r="N20" s="401"/>
      <c r="O20" s="121"/>
      <c r="P20" s="221"/>
      <c r="Q20" s="221"/>
      <c r="R20" s="402"/>
      <c r="S20" s="541"/>
      <c r="T20" s="591"/>
      <c r="U20" s="591"/>
      <c r="V20" s="628"/>
      <c r="W20" s="121"/>
      <c r="X20" s="175"/>
    </row>
    <row r="21" spans="1:24" s="1097" customFormat="1" ht="17.100000000000001" customHeight="1">
      <c r="A21" s="747">
        <v>5</v>
      </c>
      <c r="C21" s="309"/>
      <c r="D21" s="1172">
        <v>1</v>
      </c>
      <c r="E21" s="1173" t="s">
        <v>613</v>
      </c>
      <c r="F21" s="1177" t="s">
        <v>2316</v>
      </c>
      <c r="G21" s="1180" t="s">
        <v>84</v>
      </c>
      <c r="H21" s="1172"/>
      <c r="I21" s="1172">
        <v>1</v>
      </c>
      <c r="J21" s="1188" t="s">
        <v>2317</v>
      </c>
      <c r="K21" s="1168" t="s">
        <v>84</v>
      </c>
      <c r="L21" s="1166"/>
      <c r="M21" s="1166" t="s">
        <v>92</v>
      </c>
      <c r="N21" s="1171"/>
      <c r="O21" s="1168" t="s">
        <v>84</v>
      </c>
      <c r="P21" s="1166"/>
      <c r="Q21" s="1166" t="s">
        <v>92</v>
      </c>
      <c r="R21" s="1167"/>
      <c r="S21" s="1168" t="s">
        <v>84</v>
      </c>
      <c r="T21" s="1082"/>
      <c r="U21" s="1082" t="s">
        <v>92</v>
      </c>
      <c r="V21" s="1121"/>
      <c r="W21" s="307"/>
    </row>
    <row r="22" spans="1:24" s="1097" customFormat="1" ht="17.100000000000001" customHeight="1">
      <c r="A22" s="747"/>
      <c r="C22" s="746"/>
      <c r="D22" s="1172"/>
      <c r="E22" s="1174"/>
      <c r="F22" s="1178"/>
      <c r="G22" s="1180"/>
      <c r="H22" s="1172"/>
      <c r="I22" s="1172"/>
      <c r="J22" s="1189"/>
      <c r="K22" s="1168"/>
      <c r="L22" s="1166"/>
      <c r="M22" s="1166"/>
      <c r="N22" s="1171"/>
      <c r="O22" s="1168"/>
      <c r="P22" s="1166"/>
      <c r="Q22" s="1166"/>
      <c r="R22" s="1167"/>
      <c r="S22" s="1168"/>
      <c r="T22" s="1084"/>
      <c r="U22" s="743"/>
      <c r="V22" s="744"/>
      <c r="W22" s="745"/>
    </row>
    <row r="23" spans="1:24" s="1097" customFormat="1" ht="17.100000000000001" customHeight="1">
      <c r="A23" s="747"/>
      <c r="C23" s="746"/>
      <c r="D23" s="1170"/>
      <c r="E23" s="1175"/>
      <c r="F23" s="1178"/>
      <c r="G23" s="1169"/>
      <c r="H23" s="1170"/>
      <c r="I23" s="1170"/>
      <c r="J23" s="1189"/>
      <c r="K23" s="1169"/>
      <c r="L23" s="1170"/>
      <c r="M23" s="1170"/>
      <c r="N23" s="1167"/>
      <c r="O23" s="1169"/>
      <c r="P23" s="1109"/>
      <c r="Q23" s="743"/>
      <c r="R23" s="744"/>
      <c r="S23" s="740"/>
      <c r="T23" s="740"/>
      <c r="U23" s="740"/>
      <c r="V23" s="740"/>
      <c r="W23" s="745"/>
    </row>
    <row r="24" spans="1:24" s="1097" customFormat="1" ht="15" customHeight="1">
      <c r="A24" s="747"/>
      <c r="C24" s="746"/>
      <c r="D24" s="1170"/>
      <c r="E24" s="1175"/>
      <c r="F24" s="1178"/>
      <c r="G24" s="1169"/>
      <c r="H24" s="1170"/>
      <c r="I24" s="1170"/>
      <c r="J24" s="1190"/>
      <c r="K24" s="1169"/>
      <c r="L24" s="743"/>
      <c r="M24" s="744"/>
      <c r="N24" s="744"/>
      <c r="O24" s="744"/>
      <c r="P24" s="744"/>
      <c r="Q24" s="744"/>
      <c r="R24" s="744"/>
      <c r="S24" s="740"/>
      <c r="T24" s="740"/>
      <c r="U24" s="740"/>
      <c r="V24" s="740"/>
      <c r="W24" s="745"/>
    </row>
    <row r="25" spans="1:24" s="1097" customFormat="1" ht="15" customHeight="1">
      <c r="A25" s="747"/>
      <c r="C25" s="746"/>
      <c r="D25" s="1170"/>
      <c r="E25" s="1176"/>
      <c r="F25" s="1179"/>
      <c r="G25" s="1169"/>
      <c r="H25" s="743"/>
      <c r="I25" s="744"/>
      <c r="J25" s="744"/>
      <c r="K25" s="744"/>
      <c r="L25" s="744"/>
      <c r="M25" s="744"/>
      <c r="N25" s="744"/>
      <c r="O25" s="744"/>
      <c r="P25" s="744"/>
      <c r="Q25" s="744"/>
      <c r="R25" s="744"/>
      <c r="S25" s="740"/>
      <c r="T25" s="740"/>
      <c r="U25" s="740"/>
      <c r="V25" s="740"/>
      <c r="W25" s="745"/>
    </row>
    <row r="26" spans="1:24" ht="17.100000000000001" customHeight="1">
      <c r="D26" s="117"/>
      <c r="E26" s="118"/>
      <c r="F26" s="118"/>
      <c r="G26" s="118"/>
      <c r="H26" s="118"/>
      <c r="I26" s="118"/>
      <c r="J26" s="118"/>
      <c r="K26" s="118"/>
      <c r="L26" s="118"/>
      <c r="M26" s="118"/>
      <c r="N26" s="118"/>
      <c r="O26" s="118"/>
      <c r="P26" s="118"/>
      <c r="Q26" s="118"/>
      <c r="R26" s="118"/>
      <c r="S26" s="540"/>
      <c r="T26" s="540"/>
      <c r="U26" s="540"/>
      <c r="V26" s="540"/>
      <c r="W26" s="119"/>
    </row>
    <row r="27" spans="1:24" ht="3" customHeight="1"/>
    <row r="28" spans="1:24" ht="11.25" hidden="1" customHeight="1"/>
    <row r="29" spans="1:24" ht="0.95" customHeight="1"/>
    <row r="30" spans="1:24" ht="23.25" customHeight="1"/>
    <row r="31" spans="1:24" ht="3" customHeight="1"/>
    <row r="32" spans="1:24" ht="17.100000000000001" customHeight="1">
      <c r="E32" s="1181" t="s">
        <v>734</v>
      </c>
      <c r="F32" s="1181"/>
      <c r="G32" s="1181"/>
      <c r="H32" s="1181"/>
      <c r="I32" s="1181"/>
      <c r="J32" s="1181"/>
      <c r="K32" s="1181"/>
      <c r="L32" s="1181"/>
      <c r="M32" s="1181"/>
      <c r="N32" s="1181"/>
      <c r="O32" s="1181"/>
      <c r="P32" s="1181"/>
      <c r="Q32" s="1181"/>
      <c r="R32" s="1181"/>
      <c r="S32" s="1181"/>
      <c r="T32" s="1181"/>
      <c r="U32" s="1181"/>
      <c r="V32" s="1181"/>
      <c r="W32" s="1181"/>
    </row>
    <row r="33" spans="5:23" ht="36.950000000000003" customHeight="1">
      <c r="E33" s="1182" t="s">
        <v>736</v>
      </c>
      <c r="F33" s="1183"/>
      <c r="G33" s="1183"/>
      <c r="H33" s="1183"/>
      <c r="I33" s="1183"/>
      <c r="J33" s="1183"/>
      <c r="K33" s="1183"/>
      <c r="L33" s="1183"/>
      <c r="M33" s="1183"/>
      <c r="N33" s="1183"/>
      <c r="O33" s="1183"/>
      <c r="P33" s="1183"/>
      <c r="Q33" s="1183"/>
      <c r="R33" s="1183"/>
      <c r="S33" s="1183"/>
      <c r="T33" s="1183"/>
      <c r="U33" s="1183"/>
      <c r="V33" s="1183"/>
      <c r="W33" s="1183"/>
    </row>
    <row r="34" spans="5:23" ht="17.100000000000001" customHeight="1">
      <c r="E34" s="1182" t="s">
        <v>737</v>
      </c>
      <c r="F34" s="1183"/>
      <c r="G34" s="1183"/>
      <c r="H34" s="1183"/>
      <c r="I34" s="1183"/>
      <c r="J34" s="1183"/>
      <c r="K34" s="1183"/>
      <c r="L34" s="1183"/>
      <c r="M34" s="1183"/>
      <c r="N34" s="1183"/>
      <c r="O34" s="1183"/>
      <c r="P34" s="1183"/>
      <c r="Q34" s="1183"/>
      <c r="R34" s="1183"/>
      <c r="S34" s="1183"/>
      <c r="T34" s="1183"/>
      <c r="U34" s="1183"/>
      <c r="V34" s="1183"/>
      <c r="W34" s="1183"/>
    </row>
    <row r="35" spans="5:23" ht="27" customHeight="1">
      <c r="E35" s="1182" t="s">
        <v>738</v>
      </c>
      <c r="F35" s="1183"/>
      <c r="G35" s="1183"/>
      <c r="H35" s="1183"/>
      <c r="I35" s="1183"/>
      <c r="J35" s="1183"/>
      <c r="K35" s="1183"/>
      <c r="L35" s="1183"/>
      <c r="M35" s="1183"/>
      <c r="N35" s="1183"/>
      <c r="O35" s="1183"/>
      <c r="P35" s="1183"/>
      <c r="Q35" s="1183"/>
      <c r="R35" s="1183"/>
      <c r="S35" s="1183"/>
      <c r="T35" s="1183"/>
      <c r="U35" s="1183"/>
      <c r="V35" s="1183"/>
      <c r="W35" s="1183"/>
    </row>
    <row r="36" spans="5:23" ht="17.100000000000001" customHeight="1">
      <c r="E36" s="1182" t="s">
        <v>739</v>
      </c>
      <c r="F36" s="1183"/>
      <c r="G36" s="1183"/>
      <c r="H36" s="1183"/>
      <c r="I36" s="1183"/>
      <c r="J36" s="1183"/>
      <c r="K36" s="1183"/>
      <c r="L36" s="1183"/>
      <c r="M36" s="1183"/>
      <c r="N36" s="1183"/>
      <c r="O36" s="1183"/>
      <c r="P36" s="1183"/>
      <c r="Q36" s="1183"/>
      <c r="R36" s="1183"/>
      <c r="S36" s="1183"/>
      <c r="T36" s="1183"/>
      <c r="U36" s="1183"/>
      <c r="V36" s="1183"/>
      <c r="W36" s="1183"/>
    </row>
    <row r="37" spans="5:23" ht="15" customHeight="1">
      <c r="E37" s="791"/>
      <c r="F37" s="218"/>
      <c r="G37" s="218"/>
      <c r="H37" s="218"/>
      <c r="I37" s="218"/>
      <c r="J37" s="218"/>
      <c r="K37" s="218"/>
      <c r="L37" s="218"/>
      <c r="M37" s="218"/>
      <c r="N37" s="218"/>
      <c r="O37" s="218"/>
      <c r="P37" s="218"/>
      <c r="Q37" s="218"/>
      <c r="R37" s="218"/>
      <c r="S37" s="218"/>
      <c r="T37" s="218"/>
      <c r="U37" s="218"/>
      <c r="V37" s="218"/>
      <c r="W37" s="218"/>
    </row>
    <row r="38" spans="5:23" ht="15" customHeight="1">
      <c r="E38" s="1181" t="s">
        <v>735</v>
      </c>
      <c r="F38" s="1181"/>
      <c r="G38" s="1181"/>
      <c r="H38" s="1181"/>
      <c r="I38" s="1181"/>
      <c r="J38" s="1181"/>
      <c r="K38" s="1181"/>
      <c r="L38" s="1181"/>
      <c r="M38" s="1181"/>
      <c r="N38" s="1181"/>
      <c r="O38" s="1181"/>
      <c r="P38" s="1181"/>
      <c r="Q38" s="1181"/>
      <c r="R38" s="1181"/>
      <c r="S38" s="1181"/>
      <c r="T38" s="1181"/>
      <c r="U38" s="1181"/>
      <c r="V38" s="1181"/>
      <c r="W38" s="1181"/>
    </row>
    <row r="39" spans="5:23" ht="17.100000000000001" customHeight="1">
      <c r="E39" s="1182" t="s">
        <v>740</v>
      </c>
      <c r="F39" s="1183"/>
      <c r="G39" s="1183"/>
      <c r="H39" s="1183"/>
      <c r="I39" s="1183"/>
      <c r="J39" s="1183"/>
      <c r="K39" s="1183"/>
      <c r="L39" s="1183"/>
      <c r="M39" s="1183"/>
      <c r="N39" s="1183"/>
      <c r="O39" s="1183"/>
      <c r="P39" s="1183"/>
      <c r="Q39" s="1183"/>
      <c r="R39" s="1183"/>
      <c r="S39" s="1183"/>
      <c r="T39" s="1183"/>
      <c r="U39" s="1183"/>
      <c r="V39" s="1183"/>
      <c r="W39" s="1183"/>
    </row>
    <row r="40" spans="5:23" ht="17.100000000000001" customHeight="1">
      <c r="E40" s="1182" t="s">
        <v>741</v>
      </c>
      <c r="F40" s="1183"/>
      <c r="G40" s="1183"/>
      <c r="H40" s="1183"/>
      <c r="I40" s="1183"/>
      <c r="J40" s="1183"/>
      <c r="K40" s="1183"/>
      <c r="L40" s="1183"/>
      <c r="M40" s="1183"/>
      <c r="N40" s="1183"/>
      <c r="O40" s="1183"/>
      <c r="P40" s="1183"/>
      <c r="Q40" s="1183"/>
      <c r="R40" s="1183"/>
      <c r="S40" s="1183"/>
      <c r="T40" s="1183"/>
      <c r="U40" s="1183"/>
      <c r="V40" s="1183"/>
      <c r="W40" s="1183"/>
    </row>
  </sheetData>
  <sheetProtection password="FA9C" sheet="1" objects="1" scenarios="1" formatColumns="0" formatRows="0"/>
  <dataConsolidate leftLabels="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29" customWidth="1"/>
    <col min="6" max="6" width="9.7109375" style="522" customWidth="1"/>
    <col min="7" max="7" width="37.7109375" style="522" customWidth="1"/>
    <col min="8" max="8" width="66.85546875" style="522" customWidth="1"/>
    <col min="9" max="9" width="115.7109375" style="522" customWidth="1"/>
    <col min="10" max="11" width="10.5703125" style="584"/>
    <col min="12" max="12" width="11.140625" style="584" customWidth="1"/>
    <col min="13" max="14" width="10.5703125" style="584"/>
    <col min="15" max="16384" width="10.5703125" style="522"/>
  </cols>
  <sheetData>
    <row r="1" spans="1:14" ht="3" customHeight="1">
      <c r="A1" s="590" t="s">
        <v>92</v>
      </c>
    </row>
    <row r="2" spans="1:14" ht="22.5">
      <c r="F2" s="1199" t="s">
        <v>490</v>
      </c>
      <c r="G2" s="1200"/>
      <c r="H2" s="1201"/>
      <c r="I2" s="639"/>
    </row>
    <row r="3" spans="1:14" ht="3" customHeight="1"/>
    <row r="4" spans="1:14" s="569" customFormat="1" ht="11.25">
      <c r="A4" s="589"/>
      <c r="B4" s="589"/>
      <c r="C4" s="589"/>
      <c r="D4" s="589"/>
      <c r="F4" s="1151" t="s">
        <v>453</v>
      </c>
      <c r="G4" s="1151"/>
      <c r="H4" s="1151"/>
      <c r="I4" s="1202" t="s">
        <v>454</v>
      </c>
      <c r="J4" s="589"/>
      <c r="K4" s="589"/>
      <c r="L4" s="589"/>
      <c r="M4" s="589"/>
      <c r="N4" s="589"/>
    </row>
    <row r="5" spans="1:14" s="569" customFormat="1" ht="11.25" customHeight="1">
      <c r="A5" s="589"/>
      <c r="B5" s="589"/>
      <c r="C5" s="589"/>
      <c r="D5" s="589"/>
      <c r="F5" s="605" t="s">
        <v>91</v>
      </c>
      <c r="G5" s="617" t="s">
        <v>456</v>
      </c>
      <c r="H5" s="604" t="s">
        <v>441</v>
      </c>
      <c r="I5" s="1202"/>
      <c r="J5" s="589"/>
      <c r="K5" s="589"/>
      <c r="L5" s="589"/>
      <c r="M5" s="589"/>
      <c r="N5" s="589"/>
    </row>
    <row r="6" spans="1:14" s="569" customFormat="1" ht="12" customHeight="1">
      <c r="A6" s="589"/>
      <c r="B6" s="589"/>
      <c r="C6" s="589"/>
      <c r="D6" s="589"/>
      <c r="F6" s="606" t="s">
        <v>92</v>
      </c>
      <c r="G6" s="608">
        <v>2</v>
      </c>
      <c r="H6" s="609">
        <v>3</v>
      </c>
      <c r="I6" s="607">
        <v>4</v>
      </c>
      <c r="J6" s="589">
        <v>4</v>
      </c>
      <c r="K6" s="589"/>
      <c r="L6" s="589"/>
      <c r="M6" s="589"/>
      <c r="N6" s="589"/>
    </row>
    <row r="7" spans="1:14" s="569" customFormat="1" ht="18.75">
      <c r="A7" s="589"/>
      <c r="B7" s="589"/>
      <c r="C7" s="589"/>
      <c r="D7" s="589"/>
      <c r="F7" s="615">
        <v>1</v>
      </c>
      <c r="G7" s="631" t="s">
        <v>491</v>
      </c>
      <c r="H7" s="603" t="str">
        <f>IF(dateCh="","",dateCh)</f>
        <v>24.12.2020</v>
      </c>
      <c r="I7" s="580" t="s">
        <v>492</v>
      </c>
      <c r="J7" s="614"/>
      <c r="K7" s="589"/>
      <c r="L7" s="589"/>
      <c r="M7" s="589"/>
      <c r="N7" s="589"/>
    </row>
    <row r="8" spans="1:14" s="569" customFormat="1" ht="45">
      <c r="A8" s="1203">
        <v>1</v>
      </c>
      <c r="B8" s="589"/>
      <c r="C8" s="589"/>
      <c r="D8" s="589"/>
      <c r="F8" s="615" t="str">
        <f>"2." &amp;mergeValue(A8)</f>
        <v>2.1</v>
      </c>
      <c r="G8" s="631" t="s">
        <v>493</v>
      </c>
      <c r="H8" s="603"/>
      <c r="I8" s="580" t="s">
        <v>589</v>
      </c>
      <c r="J8" s="614"/>
      <c r="K8" s="589"/>
      <c r="L8" s="589"/>
      <c r="M8" s="589"/>
      <c r="N8" s="589"/>
    </row>
    <row r="9" spans="1:14" s="569" customFormat="1" ht="22.5">
      <c r="A9" s="1203"/>
      <c r="B9" s="589"/>
      <c r="C9" s="589"/>
      <c r="D9" s="589"/>
      <c r="F9" s="615" t="str">
        <f>"3." &amp;mergeValue(A9)</f>
        <v>3.1</v>
      </c>
      <c r="G9" s="631" t="s">
        <v>494</v>
      </c>
      <c r="H9" s="603"/>
      <c r="I9" s="580" t="s">
        <v>587</v>
      </c>
      <c r="J9" s="614"/>
      <c r="K9" s="589"/>
      <c r="L9" s="589"/>
      <c r="M9" s="589"/>
      <c r="N9" s="589"/>
    </row>
    <row r="10" spans="1:14" s="569" customFormat="1" ht="22.5">
      <c r="A10" s="1203"/>
      <c r="B10" s="589"/>
      <c r="C10" s="589"/>
      <c r="D10" s="589"/>
      <c r="F10" s="615" t="str">
        <f>"4."&amp;mergeValue(A10)</f>
        <v>4.1</v>
      </c>
      <c r="G10" s="631" t="s">
        <v>495</v>
      </c>
      <c r="H10" s="604" t="s">
        <v>457</v>
      </c>
      <c r="I10" s="580"/>
      <c r="J10" s="614"/>
      <c r="K10" s="589"/>
      <c r="L10" s="589"/>
      <c r="M10" s="589"/>
      <c r="N10" s="589"/>
    </row>
    <row r="11" spans="1:14" s="569" customFormat="1" ht="18.75">
      <c r="A11" s="1203"/>
      <c r="B11" s="1203">
        <v>1</v>
      </c>
      <c r="C11" s="622"/>
      <c r="D11" s="622"/>
      <c r="F11" s="615" t="str">
        <f>"4."&amp;mergeValue(A11) &amp;"."&amp;mergeValue(B11)</f>
        <v>4.1.1</v>
      </c>
      <c r="G11" s="610" t="s">
        <v>591</v>
      </c>
      <c r="H11" s="603" t="str">
        <f>IF(region_name="","",region_name)</f>
        <v>Ростовская область</v>
      </c>
      <c r="I11" s="580" t="s">
        <v>498</v>
      </c>
      <c r="J11" s="614"/>
      <c r="K11" s="589"/>
      <c r="L11" s="589"/>
      <c r="M11" s="589"/>
      <c r="N11" s="589"/>
    </row>
    <row r="12" spans="1:14" s="569" customFormat="1" ht="22.5">
      <c r="A12" s="1203"/>
      <c r="B12" s="1203"/>
      <c r="C12" s="1203">
        <v>1</v>
      </c>
      <c r="D12" s="622"/>
      <c r="F12" s="615" t="str">
        <f>"4."&amp;mergeValue(A12) &amp;"."&amp;mergeValue(B12)&amp;"."&amp;mergeValue(C12)</f>
        <v>4.1.1.1</v>
      </c>
      <c r="G12" s="621" t="s">
        <v>496</v>
      </c>
      <c r="H12" s="603"/>
      <c r="I12" s="580" t="s">
        <v>499</v>
      </c>
      <c r="J12" s="614"/>
      <c r="K12" s="589"/>
      <c r="L12" s="589"/>
      <c r="M12" s="589"/>
      <c r="N12" s="589"/>
    </row>
    <row r="13" spans="1:14" s="569" customFormat="1" ht="39" customHeight="1">
      <c r="A13" s="1203"/>
      <c r="B13" s="1203"/>
      <c r="C13" s="1203"/>
      <c r="D13" s="622">
        <v>1</v>
      </c>
      <c r="F13" s="615" t="str">
        <f>"4."&amp;mergeValue(A13) &amp;"."&amp;mergeValue(B13)&amp;"."&amp;mergeValue(C13)&amp;"."&amp;mergeValue(D13)</f>
        <v>4.1.1.1.1</v>
      </c>
      <c r="G13" s="632" t="s">
        <v>497</v>
      </c>
      <c r="H13" s="603"/>
      <c r="I13" s="1204" t="s">
        <v>590</v>
      </c>
      <c r="J13" s="614"/>
      <c r="K13" s="589"/>
      <c r="L13" s="589"/>
      <c r="M13" s="589"/>
      <c r="N13" s="589"/>
    </row>
    <row r="14" spans="1:14" s="569" customFormat="1" ht="18.75">
      <c r="A14" s="1203"/>
      <c r="B14" s="1203"/>
      <c r="C14" s="1203"/>
      <c r="D14" s="622"/>
      <c r="F14" s="618"/>
      <c r="G14" s="549" t="s">
        <v>4</v>
      </c>
      <c r="H14" s="623"/>
      <c r="I14" s="1204"/>
      <c r="J14" s="614"/>
      <c r="K14" s="589"/>
      <c r="L14" s="589"/>
      <c r="M14" s="589"/>
      <c r="N14" s="589"/>
    </row>
    <row r="15" spans="1:14" s="569" customFormat="1" ht="18.75">
      <c r="A15" s="1203"/>
      <c r="B15" s="1203"/>
      <c r="C15" s="622"/>
      <c r="D15" s="622"/>
      <c r="F15" s="633"/>
      <c r="G15" s="576" t="s">
        <v>402</v>
      </c>
      <c r="H15" s="634"/>
      <c r="I15" s="635"/>
      <c r="J15" s="614"/>
      <c r="K15" s="589"/>
      <c r="L15" s="589"/>
      <c r="M15" s="589"/>
      <c r="N15" s="589"/>
    </row>
    <row r="16" spans="1:14" s="569" customFormat="1" ht="18.75">
      <c r="A16" s="1203"/>
      <c r="B16" s="589"/>
      <c r="C16" s="589"/>
      <c r="D16" s="589"/>
      <c r="F16" s="618"/>
      <c r="G16" s="557" t="s">
        <v>505</v>
      </c>
      <c r="H16" s="619"/>
      <c r="I16" s="620"/>
      <c r="J16" s="614"/>
      <c r="K16" s="589"/>
      <c r="L16" s="589"/>
      <c r="M16" s="589"/>
      <c r="N16" s="589"/>
    </row>
    <row r="17" spans="1:14" s="569" customFormat="1" ht="18.75">
      <c r="A17" s="589"/>
      <c r="B17" s="589"/>
      <c r="C17" s="589"/>
      <c r="D17" s="589"/>
      <c r="F17" s="618"/>
      <c r="G17" s="564" t="s">
        <v>504</v>
      </c>
      <c r="H17" s="619"/>
      <c r="I17" s="620"/>
      <c r="J17" s="614"/>
      <c r="K17" s="589"/>
      <c r="L17" s="589"/>
      <c r="M17" s="589"/>
      <c r="N17" s="589"/>
    </row>
    <row r="18" spans="1:14" s="612" customFormat="1" ht="3" customHeight="1">
      <c r="A18" s="613"/>
      <c r="B18" s="613"/>
      <c r="C18" s="613"/>
      <c r="D18" s="613"/>
      <c r="F18" s="624"/>
      <c r="G18" s="625"/>
      <c r="H18" s="626"/>
      <c r="I18" s="627"/>
      <c r="J18" s="613"/>
      <c r="K18" s="613"/>
      <c r="L18" s="613"/>
      <c r="M18" s="613"/>
      <c r="N18" s="613"/>
    </row>
    <row r="19" spans="1:14" s="612" customFormat="1" ht="15" customHeight="1">
      <c r="A19" s="613"/>
      <c r="B19" s="613"/>
      <c r="C19" s="613"/>
      <c r="D19" s="613"/>
      <c r="F19" s="611"/>
      <c r="G19" s="1198" t="s">
        <v>592</v>
      </c>
      <c r="H19" s="1198"/>
      <c r="I19" s="593"/>
      <c r="J19" s="613"/>
      <c r="K19" s="613"/>
      <c r="L19" s="613"/>
      <c r="M19" s="613"/>
      <c r="N19" s="61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4" hidden="1" customWidth="1"/>
    <col min="7" max="8" width="9.140625" style="590" hidden="1" customWidth="1"/>
    <col min="9" max="9" width="3.7109375" style="530" customWidth="1"/>
    <col min="10" max="11" width="3.7109375" style="529" customWidth="1"/>
    <col min="12" max="12" width="12.7109375" style="522" customWidth="1"/>
    <col min="13" max="13" width="44.7109375" style="522" customWidth="1"/>
    <col min="14" max="14" width="1.7109375" style="522" hidden="1" customWidth="1"/>
    <col min="15" max="15" width="29.7109375" style="522" hidden="1" customWidth="1"/>
    <col min="16" max="17" width="23.7109375" style="522" hidden="1" customWidth="1"/>
    <col min="18" max="18" width="11.7109375" style="522" customWidth="1"/>
    <col min="19" max="19" width="3.7109375" style="522" customWidth="1"/>
    <col min="20" max="20" width="11.7109375" style="522" customWidth="1"/>
    <col min="21" max="21" width="8.5703125" style="522" hidden="1" customWidth="1"/>
    <col min="22" max="22" width="4.7109375" style="522" customWidth="1"/>
    <col min="23" max="23" width="115.7109375" style="522" customWidth="1"/>
    <col min="24" max="25" width="10.5703125" style="584"/>
    <col min="26" max="26" width="11.140625" style="584" customWidth="1"/>
    <col min="27" max="28" width="10.5703125" style="584"/>
    <col min="29" max="16384" width="10.5703125" style="522"/>
  </cols>
  <sheetData>
    <row r="1" spans="1:28" hidden="1">
      <c r="Q1" s="582"/>
      <c r="R1" s="582"/>
    </row>
    <row r="2" spans="1:28" hidden="1">
      <c r="U2" s="582"/>
    </row>
    <row r="3" spans="1:28" hidden="1"/>
    <row r="4" spans="1:28" ht="3" customHeight="1">
      <c r="J4" s="528"/>
      <c r="K4" s="528"/>
      <c r="L4" s="523"/>
      <c r="M4" s="523"/>
      <c r="N4" s="523"/>
      <c r="O4" s="531"/>
      <c r="P4" s="531"/>
      <c r="Q4" s="531"/>
      <c r="R4" s="531"/>
      <c r="S4" s="531"/>
      <c r="T4" s="531"/>
      <c r="U4" s="531"/>
    </row>
    <row r="5" spans="1:28" ht="22.5" customHeight="1">
      <c r="J5" s="528"/>
      <c r="K5" s="528"/>
      <c r="L5" s="1231" t="s">
        <v>630</v>
      </c>
      <c r="M5" s="1231"/>
      <c r="N5" s="1231"/>
      <c r="O5" s="1231"/>
      <c r="P5" s="1231"/>
      <c r="Q5" s="1231"/>
      <c r="R5" s="1231"/>
      <c r="S5" s="1231"/>
      <c r="T5" s="1231"/>
      <c r="U5" s="663"/>
    </row>
    <row r="6" spans="1:28" ht="3" customHeight="1">
      <c r="J6" s="528"/>
      <c r="K6" s="528"/>
      <c r="L6" s="523"/>
      <c r="M6" s="523"/>
      <c r="N6" s="523"/>
      <c r="O6" s="527"/>
      <c r="P6" s="527"/>
      <c r="Q6" s="527"/>
      <c r="R6" s="527"/>
      <c r="S6" s="527"/>
      <c r="T6" s="527"/>
      <c r="U6" s="527"/>
      <c r="V6" s="531"/>
    </row>
    <row r="7" spans="1:28" s="569" customFormat="1" ht="22.5">
      <c r="A7" s="589"/>
      <c r="B7" s="589"/>
      <c r="C7" s="589"/>
      <c r="D7" s="589"/>
      <c r="E7" s="589"/>
      <c r="F7" s="589"/>
      <c r="G7" s="589"/>
      <c r="H7" s="589"/>
      <c r="L7" s="498"/>
      <c r="M7" s="616" t="s">
        <v>501</v>
      </c>
      <c r="N7" s="665"/>
      <c r="O7" s="1208" t="str">
        <f>IF(NameOrPr_ch="",IF(NameOrPr="","",NameOrPr),NameOrPr_ch)</f>
        <v>Региональная служба по тарифам Ростовской области</v>
      </c>
      <c r="P7" s="1208"/>
      <c r="Q7" s="1208"/>
      <c r="R7" s="1208"/>
      <c r="S7" s="1208"/>
      <c r="T7" s="1208"/>
      <c r="U7" s="581"/>
      <c r="V7" s="581"/>
      <c r="W7" s="518"/>
      <c r="X7" s="589"/>
      <c r="Y7" s="589"/>
      <c r="Z7" s="589"/>
      <c r="AA7" s="589"/>
      <c r="AB7" s="589"/>
    </row>
    <row r="8" spans="1:28" s="569" customFormat="1" ht="18.75">
      <c r="A8" s="589"/>
      <c r="B8" s="589"/>
      <c r="C8" s="589"/>
      <c r="D8" s="589"/>
      <c r="E8" s="589"/>
      <c r="F8" s="589"/>
      <c r="G8" s="589"/>
      <c r="H8" s="589"/>
      <c r="L8" s="498"/>
      <c r="M8" s="616" t="s">
        <v>595</v>
      </c>
      <c r="N8" s="665"/>
      <c r="O8" s="1208" t="str">
        <f>IF(datePr_ch="",IF(datePr="","",datePr),datePr_ch)</f>
        <v>18.12.2020</v>
      </c>
      <c r="P8" s="1208"/>
      <c r="Q8" s="1208"/>
      <c r="R8" s="1208"/>
      <c r="S8" s="1208"/>
      <c r="T8" s="1208"/>
      <c r="U8" s="581"/>
      <c r="V8" s="581"/>
      <c r="W8" s="518"/>
      <c r="X8" s="589"/>
      <c r="Y8" s="589"/>
      <c r="Z8" s="589"/>
      <c r="AA8" s="589"/>
      <c r="AB8" s="589"/>
    </row>
    <row r="9" spans="1:28" s="569" customFormat="1" ht="18.75">
      <c r="A9" s="589"/>
      <c r="B9" s="589"/>
      <c r="C9" s="589"/>
      <c r="D9" s="589"/>
      <c r="E9" s="589"/>
      <c r="F9" s="589"/>
      <c r="G9" s="589"/>
      <c r="H9" s="589"/>
      <c r="L9" s="551"/>
      <c r="M9" s="616" t="s">
        <v>594</v>
      </c>
      <c r="N9" s="665"/>
      <c r="O9" s="1208" t="str">
        <f>IF(numberPr_ch="",IF(numberPr="","",numberPr),numberPr_ch)</f>
        <v>54/6</v>
      </c>
      <c r="P9" s="1208"/>
      <c r="Q9" s="1208"/>
      <c r="R9" s="1208"/>
      <c r="S9" s="1208"/>
      <c r="T9" s="1208"/>
      <c r="U9" s="581"/>
      <c r="V9" s="581"/>
      <c r="W9" s="518"/>
      <c r="X9" s="589"/>
      <c r="Y9" s="589"/>
      <c r="Z9" s="589"/>
      <c r="AA9" s="589"/>
      <c r="AB9" s="589"/>
    </row>
    <row r="10" spans="1:28" s="569" customFormat="1" ht="18.75">
      <c r="A10" s="589"/>
      <c r="B10" s="589"/>
      <c r="C10" s="589"/>
      <c r="D10" s="589"/>
      <c r="E10" s="589"/>
      <c r="F10" s="589"/>
      <c r="G10" s="589"/>
      <c r="H10" s="589"/>
      <c r="L10" s="551"/>
      <c r="M10" s="616" t="s">
        <v>500</v>
      </c>
      <c r="N10" s="665"/>
      <c r="O10" s="1208" t="str">
        <f>IF(IstPub_ch="",IF(IstPub="","",IstPub),IstPub_ch)</f>
        <v>www.rst.donland.ru</v>
      </c>
      <c r="P10" s="1208"/>
      <c r="Q10" s="1208"/>
      <c r="R10" s="1208"/>
      <c r="S10" s="1208"/>
      <c r="T10" s="1208"/>
      <c r="U10" s="581"/>
      <c r="V10" s="581"/>
      <c r="W10" s="518"/>
      <c r="X10" s="589"/>
      <c r="Y10" s="589"/>
      <c r="Z10" s="589"/>
      <c r="AA10" s="589"/>
      <c r="AB10" s="589"/>
    </row>
    <row r="11" spans="1:28" s="569" customFormat="1" ht="11.25" hidden="1">
      <c r="A11" s="589"/>
      <c r="B11" s="589"/>
      <c r="C11" s="589"/>
      <c r="D11" s="589"/>
      <c r="E11" s="589"/>
      <c r="F11" s="589"/>
      <c r="G11" s="589"/>
      <c r="H11" s="589"/>
      <c r="L11" s="1232"/>
      <c r="M11" s="1232"/>
      <c r="N11" s="565"/>
      <c r="O11" s="581"/>
      <c r="P11" s="581"/>
      <c r="Q11" s="581"/>
      <c r="R11" s="581"/>
      <c r="S11" s="581"/>
      <c r="T11" s="581"/>
      <c r="U11" s="587" t="s">
        <v>372</v>
      </c>
      <c r="X11" s="589"/>
      <c r="Y11" s="589"/>
      <c r="Z11" s="589"/>
      <c r="AA11" s="589"/>
      <c r="AB11" s="589"/>
    </row>
    <row r="12" spans="1:28">
      <c r="J12" s="528"/>
      <c r="K12" s="528"/>
      <c r="L12" s="523"/>
      <c r="M12" s="523"/>
      <c r="N12" s="501"/>
      <c r="O12" s="1209"/>
      <c r="P12" s="1209"/>
      <c r="Q12" s="1209"/>
      <c r="R12" s="1209"/>
      <c r="S12" s="1209"/>
      <c r="T12" s="1209"/>
      <c r="U12" s="1209"/>
    </row>
    <row r="13" spans="1:28">
      <c r="J13" s="528"/>
      <c r="K13" s="528"/>
      <c r="L13" s="1151" t="s">
        <v>453</v>
      </c>
      <c r="M13" s="1151"/>
      <c r="N13" s="1151"/>
      <c r="O13" s="1151"/>
      <c r="P13" s="1151"/>
      <c r="Q13" s="1151"/>
      <c r="R13" s="1151"/>
      <c r="S13" s="1151"/>
      <c r="T13" s="1151"/>
      <c r="U13" s="1151"/>
      <c r="V13" s="1151"/>
      <c r="W13" s="1151" t="s">
        <v>454</v>
      </c>
    </row>
    <row r="14" spans="1:28" ht="14.25" customHeight="1">
      <c r="J14" s="528"/>
      <c r="K14" s="528"/>
      <c r="L14" s="1215" t="s">
        <v>91</v>
      </c>
      <c r="M14" s="1215" t="s">
        <v>638</v>
      </c>
      <c r="N14" s="660"/>
      <c r="O14" s="1216" t="s">
        <v>640</v>
      </c>
      <c r="P14" s="1217"/>
      <c r="Q14" s="1217"/>
      <c r="R14" s="1217"/>
      <c r="S14" s="1217"/>
      <c r="T14" s="1218"/>
      <c r="U14" s="1226" t="s">
        <v>340</v>
      </c>
      <c r="V14" s="1212" t="s">
        <v>274</v>
      </c>
      <c r="W14" s="1151"/>
    </row>
    <row r="15" spans="1:28" ht="14.25" customHeight="1">
      <c r="J15" s="528"/>
      <c r="K15" s="528"/>
      <c r="L15" s="1215"/>
      <c r="M15" s="1215"/>
      <c r="N15" s="661"/>
      <c r="O15" s="1221" t="s">
        <v>604</v>
      </c>
      <c r="P15" s="1219" t="s">
        <v>270</v>
      </c>
      <c r="Q15" s="1220"/>
      <c r="R15" s="1223" t="s">
        <v>653</v>
      </c>
      <c r="S15" s="1224"/>
      <c r="T15" s="1225"/>
      <c r="U15" s="1227"/>
      <c r="V15" s="1213"/>
      <c r="W15" s="1151"/>
    </row>
    <row r="16" spans="1:28" ht="33.75" customHeight="1">
      <c r="J16" s="528"/>
      <c r="K16" s="528"/>
      <c r="L16" s="1215"/>
      <c r="M16" s="1215"/>
      <c r="N16" s="662"/>
      <c r="O16" s="1222"/>
      <c r="P16" s="534" t="s">
        <v>605</v>
      </c>
      <c r="Q16" s="534" t="s">
        <v>6</v>
      </c>
      <c r="R16" s="535" t="s">
        <v>273</v>
      </c>
      <c r="S16" s="1210" t="s">
        <v>272</v>
      </c>
      <c r="T16" s="1211"/>
      <c r="U16" s="1228"/>
      <c r="V16" s="1214"/>
      <c r="W16" s="1151"/>
    </row>
    <row r="17" spans="1:28">
      <c r="J17" s="528"/>
      <c r="K17" s="568">
        <v>1</v>
      </c>
      <c r="L17" s="646" t="s">
        <v>92</v>
      </c>
      <c r="M17" s="646" t="s">
        <v>48</v>
      </c>
      <c r="N17" s="648" t="str">
        <f ca="1">OFFSET(N17,0,-1)</f>
        <v>2</v>
      </c>
      <c r="O17" s="647">
        <f ca="1">OFFSET(O17,0,-1)+1</f>
        <v>3</v>
      </c>
      <c r="P17" s="647">
        <f ca="1">OFFSET(P17,0,-1)+1</f>
        <v>4</v>
      </c>
      <c r="Q17" s="647">
        <f ca="1">OFFSET(Q17,0,-1)+1</f>
        <v>5</v>
      </c>
      <c r="R17" s="647">
        <f ca="1">OFFSET(R17,0,-1)+1</f>
        <v>6</v>
      </c>
      <c r="S17" s="1233">
        <f ca="1">OFFSET(S17,0,-1)+1</f>
        <v>7</v>
      </c>
      <c r="T17" s="1233"/>
      <c r="U17" s="647">
        <f ca="1">OFFSET(U17,0,-2)+1</f>
        <v>8</v>
      </c>
      <c r="V17" s="648">
        <f ca="1">OFFSET(V17,0,-1)</f>
        <v>8</v>
      </c>
      <c r="W17" s="647">
        <f ca="1">OFFSET(W17,0,-1)+1</f>
        <v>9</v>
      </c>
    </row>
    <row r="18" spans="1:28" ht="22.5">
      <c r="A18" s="1234">
        <v>1</v>
      </c>
      <c r="B18" s="846"/>
      <c r="C18" s="846"/>
      <c r="D18" s="846"/>
      <c r="E18" s="847"/>
      <c r="F18" s="848"/>
      <c r="G18" s="848"/>
      <c r="H18" s="848"/>
      <c r="I18" s="849"/>
      <c r="J18" s="844"/>
      <c r="K18" s="851"/>
      <c r="L18" s="592">
        <f>mergeValue(A18)</f>
        <v>1</v>
      </c>
      <c r="M18" s="640" t="s">
        <v>20</v>
      </c>
      <c r="N18" s="645"/>
      <c r="O18" s="1235"/>
      <c r="P18" s="1235"/>
      <c r="Q18" s="1235"/>
      <c r="R18" s="1235"/>
      <c r="S18" s="1235"/>
      <c r="T18" s="1235"/>
      <c r="U18" s="1235"/>
      <c r="V18" s="1235"/>
      <c r="W18" s="629" t="s">
        <v>475</v>
      </c>
      <c r="Y18" s="588"/>
      <c r="Z18" s="588" t="str">
        <f t="shared" ref="Z18:Z31" si="0">IF(M18="","",M18 )</f>
        <v>Наименование тарифа</v>
      </c>
      <c r="AA18" s="588"/>
      <c r="AB18" s="588"/>
    </row>
    <row r="19" spans="1:28" ht="22.5">
      <c r="A19" s="1234"/>
      <c r="B19" s="1234">
        <v>1</v>
      </c>
      <c r="C19" s="846"/>
      <c r="D19" s="846"/>
      <c r="E19" s="848"/>
      <c r="F19" s="848"/>
      <c r="G19" s="848"/>
      <c r="H19" s="848"/>
      <c r="I19" s="843"/>
      <c r="J19" s="842"/>
      <c r="K19" s="845"/>
      <c r="L19" s="592" t="str">
        <f>mergeValue(A19) &amp;"."&amp; mergeValue(B19)</f>
        <v>1.1</v>
      </c>
      <c r="M19" s="545" t="s">
        <v>16</v>
      </c>
      <c r="N19" s="645"/>
      <c r="O19" s="1235"/>
      <c r="P19" s="1235"/>
      <c r="Q19" s="1235"/>
      <c r="R19" s="1235"/>
      <c r="S19" s="1235"/>
      <c r="T19" s="1235"/>
      <c r="U19" s="1235"/>
      <c r="V19" s="1235"/>
      <c r="W19" s="629" t="s">
        <v>476</v>
      </c>
      <c r="Y19" s="588"/>
      <c r="Z19" s="588" t="str">
        <f t="shared" si="0"/>
        <v>Территория действия тарифа</v>
      </c>
      <c r="AA19" s="588"/>
      <c r="AB19" s="588"/>
    </row>
    <row r="20" spans="1:28" ht="22.5">
      <c r="A20" s="1234"/>
      <c r="B20" s="1234"/>
      <c r="C20" s="1234">
        <v>1</v>
      </c>
      <c r="D20" s="846"/>
      <c r="E20" s="848"/>
      <c r="F20" s="848"/>
      <c r="G20" s="848"/>
      <c r="H20" s="848"/>
      <c r="I20" s="850"/>
      <c r="J20" s="842"/>
      <c r="K20" s="845"/>
      <c r="L20" s="592" t="str">
        <f>mergeValue(A20) &amp;"."&amp; mergeValue(B20)&amp;"."&amp; mergeValue(C20)</f>
        <v>1.1.1</v>
      </c>
      <c r="M20" s="546" t="s">
        <v>7</v>
      </c>
      <c r="N20" s="645"/>
      <c r="O20" s="1235"/>
      <c r="P20" s="1235"/>
      <c r="Q20" s="1235"/>
      <c r="R20" s="1235"/>
      <c r="S20" s="1235"/>
      <c r="T20" s="1235"/>
      <c r="U20" s="1235"/>
      <c r="V20" s="1235"/>
      <c r="W20" s="629" t="s">
        <v>632</v>
      </c>
      <c r="Y20" s="588"/>
      <c r="Z20" s="588" t="str">
        <f t="shared" si="0"/>
        <v xml:space="preserve">Наименование системы теплоснабжения </v>
      </c>
      <c r="AA20" s="588"/>
      <c r="AB20" s="588"/>
    </row>
    <row r="21" spans="1:28" ht="22.5">
      <c r="A21" s="1234"/>
      <c r="B21" s="1234"/>
      <c r="C21" s="1234"/>
      <c r="D21" s="1234">
        <v>1</v>
      </c>
      <c r="E21" s="848"/>
      <c r="F21" s="848"/>
      <c r="G21" s="848"/>
      <c r="H21" s="848"/>
      <c r="I21" s="850"/>
      <c r="J21" s="842"/>
      <c r="K21" s="845"/>
      <c r="L21" s="592" t="str">
        <f>mergeValue(A21) &amp;"."&amp; mergeValue(B21)&amp;"."&amp; mergeValue(C21)&amp;"."&amp; mergeValue(D21)</f>
        <v>1.1.1.1</v>
      </c>
      <c r="M21" s="547" t="s">
        <v>22</v>
      </c>
      <c r="N21" s="645"/>
      <c r="O21" s="1235"/>
      <c r="P21" s="1235"/>
      <c r="Q21" s="1235"/>
      <c r="R21" s="1235"/>
      <c r="S21" s="1235"/>
      <c r="T21" s="1235"/>
      <c r="U21" s="1235"/>
      <c r="V21" s="1235"/>
      <c r="W21" s="629" t="s">
        <v>633</v>
      </c>
      <c r="Y21" s="588"/>
      <c r="Z21" s="588" t="str">
        <f t="shared" si="0"/>
        <v xml:space="preserve">Источник тепловой энергии  </v>
      </c>
      <c r="AA21" s="588"/>
      <c r="AB21" s="588"/>
    </row>
    <row r="22" spans="1:28" ht="101.25">
      <c r="A22" s="1234"/>
      <c r="B22" s="1234"/>
      <c r="C22" s="1234"/>
      <c r="D22" s="1234"/>
      <c r="E22" s="1234">
        <v>1</v>
      </c>
      <c r="F22" s="848"/>
      <c r="G22" s="848"/>
      <c r="H22" s="846">
        <v>1</v>
      </c>
      <c r="I22" s="1234">
        <v>1</v>
      </c>
      <c r="J22" s="848"/>
      <c r="K22" s="853"/>
      <c r="L22" s="592" t="str">
        <f>mergeValue(A22) &amp;"."&amp; mergeValue(B22)&amp;"."&amp; mergeValue(C22)&amp;"."&amp; mergeValue(D22)&amp;"."&amp; mergeValue(E22)</f>
        <v>1.1.1.1.1</v>
      </c>
      <c r="M22" s="553" t="s">
        <v>9</v>
      </c>
      <c r="N22" s="645"/>
      <c r="O22" s="1236"/>
      <c r="P22" s="1236"/>
      <c r="Q22" s="1236"/>
      <c r="R22" s="1236"/>
      <c r="S22" s="1236"/>
      <c r="T22" s="1236"/>
      <c r="U22" s="1236"/>
      <c r="V22" s="1236"/>
      <c r="W22" s="629" t="s">
        <v>637</v>
      </c>
      <c r="Y22" s="588"/>
      <c r="Z22" s="588" t="str">
        <f t="shared" si="0"/>
        <v>Схема подключения теплопотребляющей установки к коллектору источника тепловой энергии</v>
      </c>
      <c r="AA22" s="588"/>
      <c r="AB22" s="588"/>
    </row>
    <row r="23" spans="1:28" ht="90">
      <c r="A23" s="1234"/>
      <c r="B23" s="1234"/>
      <c r="C23" s="1234"/>
      <c r="D23" s="1234"/>
      <c r="E23" s="1234"/>
      <c r="F23" s="1234">
        <v>1</v>
      </c>
      <c r="G23" s="846"/>
      <c r="H23" s="846"/>
      <c r="I23" s="1234"/>
      <c r="J23" s="1234">
        <v>1</v>
      </c>
      <c r="K23" s="854"/>
      <c r="L23" s="592" t="str">
        <f>mergeValue(A23) &amp;"."&amp; mergeValue(B23)&amp;"."&amp; mergeValue(C23)&amp;"."&amp; mergeValue(D23)&amp;"."&amp; mergeValue(E23)&amp;"."&amp; mergeValue(F23)</f>
        <v>1.1.1.1.1.1</v>
      </c>
      <c r="M23" s="554" t="s">
        <v>10</v>
      </c>
      <c r="N23" s="645"/>
      <c r="O23" s="1237"/>
      <c r="P23" s="1238"/>
      <c r="Q23" s="1238"/>
      <c r="R23" s="1238"/>
      <c r="S23" s="1238"/>
      <c r="T23" s="1238"/>
      <c r="U23" s="1238"/>
      <c r="V23" s="1239"/>
      <c r="W23" s="629" t="s">
        <v>635</v>
      </c>
      <c r="Y23" s="588"/>
      <c r="Z23" s="588" t="str">
        <f t="shared" si="0"/>
        <v>Группа потребителей</v>
      </c>
      <c r="AA23" s="588"/>
      <c r="AB23" s="588"/>
    </row>
    <row r="24" spans="1:28" ht="189" customHeight="1">
      <c r="A24" s="1234"/>
      <c r="B24" s="1234"/>
      <c r="C24" s="1234"/>
      <c r="D24" s="1234"/>
      <c r="E24" s="1234"/>
      <c r="F24" s="1234"/>
      <c r="G24" s="846">
        <v>1</v>
      </c>
      <c r="H24" s="846"/>
      <c r="I24" s="1234"/>
      <c r="J24" s="1234"/>
      <c r="K24" s="854">
        <v>1</v>
      </c>
      <c r="L24" s="592" t="str">
        <f>mergeValue(A24) &amp;"."&amp; mergeValue(B24)&amp;"."&amp; mergeValue(C24)&amp;"."&amp; mergeValue(D24)&amp;"."&amp; mergeValue(E24)&amp;"."&amp; mergeValue(F24)&amp;"."&amp; mergeValue(G24)</f>
        <v>1.1.1.1.1.1.1</v>
      </c>
      <c r="M24" s="1064"/>
      <c r="N24" s="645"/>
      <c r="O24" s="561"/>
      <c r="P24" s="561"/>
      <c r="Q24" s="1089"/>
      <c r="R24" s="1229"/>
      <c r="S24" s="1230" t="s">
        <v>83</v>
      </c>
      <c r="T24" s="1229"/>
      <c r="U24" s="1230" t="s">
        <v>84</v>
      </c>
      <c r="V24" s="561"/>
      <c r="W24" s="1205" t="s">
        <v>654</v>
      </c>
      <c r="X24" s="584" t="str">
        <f>strCheckDate(O25:V25)</f>
        <v/>
      </c>
      <c r="Y24" s="588"/>
      <c r="Z24" s="588" t="str">
        <f t="shared" si="0"/>
        <v/>
      </c>
      <c r="AA24" s="588"/>
      <c r="AB24" s="588"/>
    </row>
    <row r="25" spans="1:28" ht="11.25" hidden="1" customHeight="1">
      <c r="A25" s="1234"/>
      <c r="B25" s="1234"/>
      <c r="C25" s="1234"/>
      <c r="D25" s="1234"/>
      <c r="E25" s="1234"/>
      <c r="F25" s="1234"/>
      <c r="G25" s="846"/>
      <c r="H25" s="846"/>
      <c r="I25" s="1234"/>
      <c r="J25" s="1234"/>
      <c r="K25" s="854"/>
      <c r="L25" s="599"/>
      <c r="M25" s="645"/>
      <c r="N25" s="645"/>
      <c r="O25" s="561"/>
      <c r="P25" s="561"/>
      <c r="Q25" s="583" t="str">
        <f>R24 &amp; "-" &amp; T24</f>
        <v>-</v>
      </c>
      <c r="R25" s="1229"/>
      <c r="S25" s="1230"/>
      <c r="T25" s="1229"/>
      <c r="U25" s="1230"/>
      <c r="V25" s="561"/>
      <c r="W25" s="1206"/>
      <c r="Y25" s="588"/>
      <c r="Z25" s="588" t="str">
        <f t="shared" si="0"/>
        <v/>
      </c>
      <c r="AA25" s="588"/>
      <c r="AB25" s="588"/>
    </row>
    <row r="26" spans="1:28" ht="15" customHeight="1">
      <c r="A26" s="1234"/>
      <c r="B26" s="1234"/>
      <c r="C26" s="1234"/>
      <c r="D26" s="1234"/>
      <c r="E26" s="1234"/>
      <c r="F26" s="1234"/>
      <c r="G26" s="848"/>
      <c r="H26" s="846"/>
      <c r="I26" s="1234"/>
      <c r="J26" s="1234"/>
      <c r="K26" s="853"/>
      <c r="L26" s="537"/>
      <c r="M26" s="556" t="s">
        <v>25</v>
      </c>
      <c r="N26" s="563"/>
      <c r="O26" s="563"/>
      <c r="P26" s="563"/>
      <c r="Q26" s="563"/>
      <c r="R26" s="563"/>
      <c r="S26" s="563"/>
      <c r="T26" s="563"/>
      <c r="U26" s="563"/>
      <c r="V26" s="559"/>
      <c r="W26" s="1207"/>
      <c r="Y26" s="588"/>
      <c r="Z26" s="588" t="str">
        <f t="shared" si="0"/>
        <v>Добавить вид теплоносителя (параметры теплоносителя)</v>
      </c>
      <c r="AA26" s="588"/>
      <c r="AB26" s="588"/>
    </row>
    <row r="27" spans="1:28" ht="15" customHeight="1">
      <c r="A27" s="1234"/>
      <c r="B27" s="1234"/>
      <c r="C27" s="1234"/>
      <c r="D27" s="1234"/>
      <c r="E27" s="1234"/>
      <c r="F27" s="848"/>
      <c r="G27" s="848"/>
      <c r="H27" s="846"/>
      <c r="I27" s="1234"/>
      <c r="J27" s="848"/>
      <c r="K27" s="853"/>
      <c r="L27" s="537"/>
      <c r="M27" s="555" t="s">
        <v>11</v>
      </c>
      <c r="N27" s="563"/>
      <c r="O27" s="563"/>
      <c r="P27" s="563"/>
      <c r="Q27" s="563"/>
      <c r="R27" s="563"/>
      <c r="S27" s="563"/>
      <c r="T27" s="563"/>
      <c r="U27" s="562"/>
      <c r="V27" s="563"/>
      <c r="W27" s="664"/>
      <c r="Y27" s="588"/>
      <c r="Z27" s="588" t="str">
        <f t="shared" si="0"/>
        <v>Добавить группу потребителей</v>
      </c>
      <c r="AA27" s="588"/>
      <c r="AB27" s="588"/>
    </row>
    <row r="28" spans="1:28" ht="15" customHeight="1">
      <c r="A28" s="1234"/>
      <c r="B28" s="1234"/>
      <c r="C28" s="1234"/>
      <c r="D28" s="1234"/>
      <c r="E28" s="852"/>
      <c r="F28" s="848"/>
      <c r="G28" s="848"/>
      <c r="H28" s="848"/>
      <c r="I28" s="844"/>
      <c r="J28" s="841"/>
      <c r="K28" s="851"/>
      <c r="L28" s="537"/>
      <c r="M28" s="550" t="s">
        <v>12</v>
      </c>
      <c r="N28" s="563"/>
      <c r="O28" s="563"/>
      <c r="P28" s="563"/>
      <c r="Q28" s="563"/>
      <c r="R28" s="563"/>
      <c r="S28" s="563"/>
      <c r="T28" s="563"/>
      <c r="U28" s="562"/>
      <c r="V28" s="563"/>
      <c r="W28" s="664"/>
      <c r="Y28" s="588"/>
      <c r="Z28" s="588" t="str">
        <f t="shared" si="0"/>
        <v>Добавить схему подключения</v>
      </c>
      <c r="AA28" s="588"/>
      <c r="AB28" s="588"/>
    </row>
    <row r="29" spans="1:28" ht="15" customHeight="1">
      <c r="A29" s="1234"/>
      <c r="B29" s="1234"/>
      <c r="C29" s="1234"/>
      <c r="D29" s="852"/>
      <c r="E29" s="852"/>
      <c r="F29" s="848"/>
      <c r="G29" s="848"/>
      <c r="H29" s="848"/>
      <c r="I29" s="844"/>
      <c r="J29" s="841"/>
      <c r="K29" s="851"/>
      <c r="L29" s="537"/>
      <c r="M29" s="549" t="s">
        <v>17</v>
      </c>
      <c r="N29" s="563"/>
      <c r="O29" s="563"/>
      <c r="P29" s="563"/>
      <c r="Q29" s="563"/>
      <c r="R29" s="563"/>
      <c r="S29" s="563"/>
      <c r="T29" s="563"/>
      <c r="U29" s="562"/>
      <c r="V29" s="563"/>
      <c r="W29" s="664"/>
      <c r="Y29" s="588"/>
      <c r="Z29" s="588" t="str">
        <f t="shared" si="0"/>
        <v>Добавить источник тепловой энергии</v>
      </c>
      <c r="AA29" s="588"/>
      <c r="AB29" s="588"/>
    </row>
    <row r="30" spans="1:28" ht="15" customHeight="1">
      <c r="A30" s="1234"/>
      <c r="B30" s="1234"/>
      <c r="C30" s="852"/>
      <c r="D30" s="852"/>
      <c r="E30" s="852"/>
      <c r="F30" s="852"/>
      <c r="G30" s="857"/>
      <c r="H30" s="844"/>
      <c r="I30" s="855"/>
      <c r="J30" s="841"/>
      <c r="K30" s="856"/>
      <c r="L30" s="537"/>
      <c r="M30" s="548" t="s">
        <v>18</v>
      </c>
      <c r="N30" s="563"/>
      <c r="O30" s="563"/>
      <c r="P30" s="563"/>
      <c r="Q30" s="563"/>
      <c r="R30" s="563"/>
      <c r="S30" s="563"/>
      <c r="T30" s="563"/>
      <c r="U30" s="562"/>
      <c r="V30" s="563"/>
      <c r="W30" s="664"/>
      <c r="Y30" s="588"/>
      <c r="Z30" s="588" t="str">
        <f t="shared" si="0"/>
        <v>Добавить наименование системы теплоснабжения</v>
      </c>
      <c r="AA30" s="588"/>
      <c r="AB30" s="588"/>
    </row>
    <row r="31" spans="1:28" ht="15" customHeight="1">
      <c r="A31" s="1234"/>
      <c r="B31" s="852"/>
      <c r="C31" s="852"/>
      <c r="D31" s="852"/>
      <c r="E31" s="852"/>
      <c r="F31" s="852"/>
      <c r="G31" s="857"/>
      <c r="H31" s="844"/>
      <c r="I31" s="844"/>
      <c r="J31" s="841"/>
      <c r="K31" s="851"/>
      <c r="L31" s="537"/>
      <c r="M31" s="557" t="s">
        <v>19</v>
      </c>
      <c r="N31" s="563"/>
      <c r="O31" s="563"/>
      <c r="P31" s="563"/>
      <c r="Q31" s="563"/>
      <c r="R31" s="563"/>
      <c r="S31" s="563"/>
      <c r="T31" s="563"/>
      <c r="U31" s="562"/>
      <c r="V31" s="563"/>
      <c r="W31" s="664"/>
      <c r="Y31" s="588"/>
      <c r="Z31" s="588" t="str">
        <f t="shared" si="0"/>
        <v>Добавить территорию действия тарифа</v>
      </c>
      <c r="AA31" s="588"/>
      <c r="AB31" s="588"/>
    </row>
    <row r="32" spans="1:28" s="521" customFormat="1" ht="15" customHeight="1">
      <c r="A32" s="840"/>
      <c r="B32" s="840"/>
      <c r="C32" s="840"/>
      <c r="D32" s="840"/>
      <c r="E32" s="840"/>
      <c r="F32" s="840"/>
      <c r="G32" s="840"/>
      <c r="H32" s="840"/>
      <c r="I32" s="840"/>
      <c r="J32" s="840"/>
      <c r="K32" s="840"/>
      <c r="L32" s="492"/>
      <c r="M32" s="564" t="s">
        <v>308</v>
      </c>
      <c r="N32" s="563"/>
      <c r="O32" s="563"/>
      <c r="P32" s="563"/>
      <c r="Q32" s="563"/>
      <c r="R32" s="563"/>
      <c r="S32" s="563"/>
      <c r="T32" s="563"/>
      <c r="U32" s="562"/>
      <c r="V32" s="563"/>
      <c r="W32" s="664"/>
      <c r="X32" s="586"/>
      <c r="Y32" s="586"/>
      <c r="Z32" s="586"/>
      <c r="AA32" s="586"/>
      <c r="AB32" s="586"/>
    </row>
    <row r="33" spans="1:28" ht="11.25">
      <c r="A33" s="522"/>
      <c r="B33" s="522"/>
      <c r="C33" s="522"/>
      <c r="D33" s="522"/>
      <c r="E33" s="522"/>
      <c r="F33" s="522"/>
      <c r="G33" s="522"/>
      <c r="H33" s="522"/>
      <c r="I33" s="522"/>
      <c r="J33" s="522"/>
      <c r="K33" s="522"/>
      <c r="X33" s="522"/>
      <c r="Y33" s="522"/>
      <c r="Z33" s="522"/>
      <c r="AA33" s="522"/>
      <c r="AB33" s="522"/>
    </row>
    <row r="34" spans="1:28" ht="89.25" customHeight="1">
      <c r="L34" s="1">
        <v>1</v>
      </c>
      <c r="M34" s="1198" t="s">
        <v>631</v>
      </c>
      <c r="N34" s="1198"/>
      <c r="O34" s="1198"/>
      <c r="P34" s="1198"/>
      <c r="Q34" s="1198"/>
      <c r="R34" s="1198"/>
      <c r="S34" s="1198"/>
      <c r="T34" s="1198"/>
      <c r="U34" s="1198"/>
      <c r="V34" s="1198"/>
      <c r="W34" s="1198"/>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818</vt:i4>
      </vt:variant>
    </vt:vector>
  </HeadingPairs>
  <TitlesOfParts>
    <vt:vector size="831" baseType="lpstr">
      <vt:lpstr>Инструкция</vt:lpstr>
      <vt:lpstr>Титульный</vt:lpstr>
      <vt:lpstr>Территории</vt:lpstr>
      <vt:lpstr>Перечень тарифов</vt:lpstr>
      <vt:lpstr>Форма 1.0.1 | Т-гор.вода</vt:lpstr>
      <vt:lpstr>Форма 4.2.3 | Т-гор.вода</vt:lpstr>
      <vt:lpstr>Форма 1.0.1 | Форма 4.7</vt:lpstr>
      <vt:lpstr>Форма 4.7</vt:lpstr>
      <vt:lpstr>Форма 1.0.1 | Форма 4.8</vt:lpstr>
      <vt:lpstr>Форма 4.8</vt:lpstr>
      <vt:lpstr>Сведения об изменении</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add_CT_4</vt:lpstr>
      <vt:lpstr>add_CT_6</vt:lpstr>
      <vt:lpstr>add_CT_7</vt:lpstr>
      <vt:lpstr>add_CT_8</vt:lpstr>
      <vt:lpstr>add_CT_9</vt:lpstr>
      <vt:lpstr>add_MO_1</vt:lpstr>
      <vt:lpstr>add_MO_10</vt:lpstr>
      <vt:lpstr>add_MO_13</vt:lpstr>
      <vt:lpstr>add_MO_2</vt:lpstr>
      <vt:lpstr>add_MO_3</vt:lpstr>
      <vt:lpstr>add_MO_3_i</vt:lpstr>
      <vt:lpstr>add_MO_4</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add_MO_List05_4</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add_MR_List05_4</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add_Rate_4</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add_TER_List05_4</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add_Warm_4</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nataliya.liziakina</cp:lastModifiedBy>
  <cp:lastPrinted>2013-08-29T08:11:20Z</cp:lastPrinted>
  <dcterms:created xsi:type="dcterms:W3CDTF">2004-05-21T07:18:45Z</dcterms:created>
  <dcterms:modified xsi:type="dcterms:W3CDTF">2020-12-24T09:14:07Z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